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C:\Users\voutkina\Documents\GRENOBLE\DIPLOMES\PIPAC\CCF\Grilles excel\"/>
    </mc:Choice>
  </mc:AlternateContent>
  <xr:revisionPtr revIDLastSave="0" documentId="13_ncr:1_{60EA3003-0B65-42CD-B92C-82ABAF8488C3}" xr6:coauthVersionLast="47" xr6:coauthVersionMax="47" xr10:uidLastSave="{00000000-0000-0000-0000-000000000000}"/>
  <bookViews>
    <workbookView xWindow="-120" yWindow="-120" windowWidth="20730" windowHeight="11040" activeTab="3" xr2:uid="{00000000-000D-0000-FFFF-FFFF00000000}"/>
  </bookViews>
  <sheets>
    <sheet name="Synthèse" sheetId="1" r:id="rId1"/>
    <sheet name="E31 A" sheetId="15" r:id="rId2"/>
    <sheet name="E31 B" sheetId="16" r:id="rId3"/>
    <sheet name="E32 Bionettoyage" sheetId="10" r:id="rId4"/>
    <sheet name="E32 Habillage" sheetId="17" r:id="rId5"/>
    <sheet name="E32 Qualité et environnement" sheetId="18" r:id="rId6"/>
    <sheet name="Parametres" sheetId="13" r:id="rId7"/>
  </sheets>
  <definedNames>
    <definedName name="Academie">OFFSET(Parametres!$C$2,0,0,COUNTA(Parametres!$C:$C)-1,1)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I19" i="1"/>
  <c r="B19" i="1" s="1"/>
  <c r="C19" i="1"/>
  <c r="R13" i="16"/>
  <c r="R47" i="15"/>
  <c r="R13" i="15"/>
  <c r="I17" i="1" l="1"/>
  <c r="L41" i="16"/>
  <c r="R30" i="18"/>
  <c r="R36" i="18"/>
  <c r="R24" i="18"/>
  <c r="R18" i="18"/>
  <c r="R12" i="18"/>
  <c r="R25" i="17"/>
  <c r="R18" i="17"/>
  <c r="R11" i="17"/>
  <c r="K25" i="17"/>
  <c r="K18" i="17"/>
  <c r="R18" i="10"/>
  <c r="R11" i="10"/>
  <c r="K18" i="10"/>
  <c r="R19" i="15"/>
  <c r="R25" i="15"/>
  <c r="R30" i="15"/>
  <c r="R36" i="15"/>
  <c r="R41" i="15"/>
  <c r="N25" i="15"/>
  <c r="L19" i="15"/>
  <c r="L13" i="15"/>
  <c r="P13" i="15" s="1"/>
  <c r="L12" i="18"/>
  <c r="M12" i="18"/>
  <c r="N12" i="18"/>
  <c r="P41" i="16"/>
  <c r="J25" i="1" l="1"/>
  <c r="J26" i="1"/>
  <c r="J27" i="1"/>
  <c r="R36" i="16"/>
  <c r="R25" i="16"/>
  <c r="R47" i="16"/>
  <c r="R41" i="16"/>
  <c r="R30" i="16"/>
  <c r="R19" i="16"/>
  <c r="N19" i="15"/>
  <c r="J12" i="1" l="1"/>
  <c r="L12" i="1" s="1"/>
  <c r="J14" i="1"/>
  <c r="L14" i="1" s="1"/>
  <c r="J29" i="1"/>
  <c r="L29" i="1" s="1"/>
  <c r="J28" i="1"/>
  <c r="J13" i="1"/>
  <c r="L13" i="1" s="1"/>
  <c r="L25" i="1"/>
  <c r="L26" i="1"/>
  <c r="L27" i="1"/>
  <c r="R33" i="17"/>
  <c r="J15" i="1"/>
  <c r="L15" i="1" s="1"/>
  <c r="J16" i="1"/>
  <c r="L16" i="1" s="1"/>
  <c r="J17" i="1"/>
  <c r="L17" i="1" s="1"/>
  <c r="J18" i="1"/>
  <c r="L18" i="1" s="1"/>
  <c r="K36" i="18"/>
  <c r="K30" i="18"/>
  <c r="K24" i="18"/>
  <c r="J24" i="1" l="1"/>
  <c r="L24" i="1" s="1"/>
  <c r="P24" i="18"/>
  <c r="I27" i="1"/>
  <c r="K27" i="1" s="1"/>
  <c r="P30" i="18"/>
  <c r="I26" i="1"/>
  <c r="K26" i="1" s="1"/>
  <c r="R32" i="17"/>
  <c r="L28" i="1"/>
  <c r="P36" i="18"/>
  <c r="I25" i="1"/>
  <c r="K25" i="1" s="1"/>
  <c r="A6" i="18"/>
  <c r="A6" i="17"/>
  <c r="A6" i="10"/>
  <c r="A5" i="16"/>
  <c r="A5" i="15"/>
  <c r="H6" i="18" l="1"/>
  <c r="K6" i="17"/>
  <c r="K6" i="10"/>
  <c r="H5" i="16"/>
  <c r="H5" i="15"/>
  <c r="H4" i="15"/>
  <c r="H5" i="18"/>
  <c r="K5" i="17"/>
  <c r="H4" i="16"/>
  <c r="K5" i="10"/>
  <c r="M25" i="1"/>
  <c r="M26" i="1"/>
  <c r="M27" i="1"/>
  <c r="M28" i="1"/>
  <c r="M29" i="1"/>
  <c r="M24" i="1"/>
  <c r="K18" i="18" l="1"/>
  <c r="K12" i="18"/>
  <c r="P12" i="18" s="1"/>
  <c r="P25" i="17"/>
  <c r="P18" i="17"/>
  <c r="K11" i="17"/>
  <c r="K11" i="10"/>
  <c r="P11" i="10" s="1"/>
  <c r="L47" i="16"/>
  <c r="P47" i="16" s="1"/>
  <c r="L13" i="16"/>
  <c r="L36" i="16"/>
  <c r="P36" i="16" s="1"/>
  <c r="L30" i="16"/>
  <c r="P30" i="16" s="1"/>
  <c r="L25" i="16"/>
  <c r="P25" i="16" s="1"/>
  <c r="L19" i="16"/>
  <c r="N47" i="15"/>
  <c r="N41" i="15"/>
  <c r="N36" i="15"/>
  <c r="N30" i="15"/>
  <c r="K13" i="15"/>
  <c r="H30" i="1"/>
  <c r="H19" i="1"/>
  <c r="P13" i="16" l="1"/>
  <c r="I12" i="1"/>
  <c r="C20" i="1"/>
  <c r="J30" i="1"/>
  <c r="C31" i="1"/>
  <c r="P18" i="18"/>
  <c r="I29" i="1"/>
  <c r="K29" i="1" s="1"/>
  <c r="M31" i="17"/>
  <c r="P11" i="17"/>
  <c r="P18" i="10"/>
  <c r="I28" i="1"/>
  <c r="P19" i="16"/>
  <c r="I13" i="1"/>
  <c r="K13" i="1" s="1"/>
  <c r="I18" i="1"/>
  <c r="K18" i="1" s="1"/>
  <c r="K17" i="1"/>
  <c r="I15" i="1"/>
  <c r="K15" i="1" s="1"/>
  <c r="I16" i="1"/>
  <c r="K16" i="1" s="1"/>
  <c r="I14" i="1"/>
  <c r="K14" i="1" s="1"/>
  <c r="M25" i="10"/>
  <c r="M26" i="10" s="1"/>
  <c r="N53" i="16"/>
  <c r="N54" i="16" s="1"/>
  <c r="M42" i="18"/>
  <c r="M43" i="18" s="1"/>
  <c r="M53" i="15"/>
  <c r="M54" i="15" s="1"/>
  <c r="B31" i="1" l="1"/>
  <c r="L30" i="1"/>
  <c r="L19" i="1"/>
  <c r="B20" i="1"/>
  <c r="K28" i="1"/>
  <c r="K12" i="1"/>
  <c r="M33" i="17"/>
  <c r="M32" i="17"/>
  <c r="M44" i="18"/>
  <c r="M13" i="1"/>
  <c r="M14" i="1"/>
  <c r="M15" i="1"/>
  <c r="M16" i="1"/>
  <c r="M17" i="1"/>
  <c r="M18" i="1"/>
  <c r="M12" i="1"/>
  <c r="I24" i="1" l="1"/>
  <c r="I30" i="1" s="1"/>
  <c r="C30" i="1" l="1"/>
  <c r="B30" i="1"/>
  <c r="K24" i="1"/>
  <c r="K30" i="1" s="1"/>
  <c r="K19" i="1"/>
</calcChain>
</file>

<file path=xl/sharedStrings.xml><?xml version="1.0" encoding="utf-8"?>
<sst xmlns="http://schemas.openxmlformats.org/spreadsheetml/2006/main" count="332" uniqueCount="195">
  <si>
    <t xml:space="preserve">Sous-épreuve E31 - Unité 31 - BLOC 1 - Conduite des opérations de production en bio-industries </t>
  </si>
  <si>
    <t>C1.1 Analyser l'information documentaire nécessaire à la conduite des opérations de production</t>
  </si>
  <si>
    <t>C1.2 Organiser son activité dans le respect des procédures mises en place dans l'entreprise</t>
  </si>
  <si>
    <t xml:space="preserve">C1.3 Gérer les flux de composants et les fluides de son segment de production </t>
  </si>
  <si>
    <t>C1.4 Réaliser les opérations de maintenance de premier niveau ou de changement de format</t>
  </si>
  <si>
    <t xml:space="preserve">C1.6 Analyser une situation professionnelle de bio-production </t>
  </si>
  <si>
    <t>C2.1 Adopter une attitude professionnelle en zone de production</t>
  </si>
  <si>
    <t xml:space="preserve">C2.2 Contribuer à la mise en œuvre de la démarche qualité </t>
  </si>
  <si>
    <t xml:space="preserve">C2.3 Contribuer au respect de l'environnement naturel </t>
  </si>
  <si>
    <t>C2.4 Analyser les risques pour participer à la mise en œuvre de mesures de prévention</t>
  </si>
  <si>
    <t>C2.6 Communiquer à l'oral, à l'écrit, à l'aide d'un système numérique professionnel</t>
  </si>
  <si>
    <t>E3B U32 Contribution à la maîtrise de l’environnement de production</t>
  </si>
  <si>
    <t>Respecter le plan de bionettoyage et réaliser les techniques de bionettoyage</t>
  </si>
  <si>
    <t xml:space="preserve">Situation d'évaluation </t>
  </si>
  <si>
    <t>Procédure d’élimination des déchets repérée</t>
  </si>
  <si>
    <t>Choix de produit, de matériel, de technique et d’EPI conformes</t>
  </si>
  <si>
    <t>Repérage du plan de nettoyage</t>
  </si>
  <si>
    <t>Tenue professionnelle de base choisie conforme à la nature de l'activité à réaliser</t>
  </si>
  <si>
    <t>Contribuer à la mise en œuvre de la démarche qualité
Contribuer au respect de l'environnement naturel
Analyser les risques pour participer à la mise en œuvre de mesures de prévention
Communiquer à l'oral, à l'écrit, à l'aide d'un système numérique professionnel</t>
  </si>
  <si>
    <t>Descriptif de la problématique définie par le candidat</t>
  </si>
  <si>
    <t>Propos structuré autour d'une analyse</t>
  </si>
  <si>
    <t>Utilisation pertinente d'un support visuel</t>
  </si>
  <si>
    <t xml:space="preserve">Usage maîtrisé d'un vocabulaire spécifique </t>
  </si>
  <si>
    <t>Langage correct</t>
  </si>
  <si>
    <t xml:space="preserve">La sous-épreuve E31 comprend 2 parties pouvant être dissociées dans le temps U31 A et U31 B </t>
  </si>
  <si>
    <t>Pharmaceutique</t>
  </si>
  <si>
    <t>Alimentaire</t>
  </si>
  <si>
    <t xml:space="preserve">Secteur de production de l'entreprise </t>
  </si>
  <si>
    <t>Cosmétique</t>
  </si>
  <si>
    <t>Analyse, même incomplète, du plan de bionettoyage</t>
  </si>
  <si>
    <t>Forme conforme - Utilisation d'un logiciel de traitement de textes</t>
  </si>
  <si>
    <t>Exposé structuré, non lu - Expression orale aisée</t>
  </si>
  <si>
    <t>Coche</t>
  </si>
  <si>
    <t>X</t>
  </si>
  <si>
    <t>Modalité</t>
  </si>
  <si>
    <t>CCF</t>
  </si>
  <si>
    <t>NOM du professionnel</t>
  </si>
  <si>
    <t>Signature</t>
  </si>
  <si>
    <t>NOM de l'enseignant</t>
  </si>
  <si>
    <t>Barême</t>
  </si>
  <si>
    <t xml:space="preserve">C1.5 Conduire une installation dans le respect des procédures </t>
  </si>
  <si>
    <t xml:space="preserve">C1.7 Rendre compte des actions menées </t>
  </si>
  <si>
    <t xml:space="preserve">Sous-épreuve E32 - Unité 32 - BLOC 2 - Contribution à la maîtrise de l'environnement de production </t>
  </si>
  <si>
    <t>C2.5 Maîtriser les opérations de bionettoyage en fonction de la zone de production</t>
  </si>
  <si>
    <t xml:space="preserve">Académie   </t>
  </si>
  <si>
    <t>Session</t>
  </si>
  <si>
    <t xml:space="preserve">La sous-épreuve concerne les compétences du bloc 2 évaluées par sondage des savoir-faire et des savoirs associés de ce bloc </t>
  </si>
  <si>
    <t xml:space="preserve">La sous-épreuve concerne les compétences du bloc 1 évaluées par sondage des savoir-faire et des savoirs associés de ce bloc </t>
  </si>
  <si>
    <t>Justification orale</t>
  </si>
  <si>
    <t>Conditions nécessaires à la réalisation effective : vide de ligne, statut de l’installation ou du poste, zone à baliser</t>
  </si>
  <si>
    <t>Respect du protocole de bionettoyage fourni (chronologie des étapes, manipulation du matériel conforme, temps d'action, efficacité rinçage,...)</t>
  </si>
  <si>
    <t>Matériel et produits préparés - EPI adaptés</t>
  </si>
  <si>
    <r>
      <t>COMP</t>
    </r>
    <r>
      <rPr>
        <b/>
        <sz val="11"/>
        <color theme="1"/>
        <rFont val="Calibri"/>
        <family val="2"/>
      </rPr>
      <t>É</t>
    </r>
    <r>
      <rPr>
        <b/>
        <sz val="11"/>
        <color theme="1"/>
        <rFont val="Calibri"/>
        <family val="2"/>
        <scheme val="minor"/>
      </rPr>
      <t xml:space="preserve">TENCE </t>
    </r>
  </si>
  <si>
    <t>C 2.5 Maîtriser les opérations de bionettoyage en fonction de la zone de production</t>
  </si>
  <si>
    <t xml:space="preserve">Auto-contrôle prévu  -  Remédiation envisagée </t>
  </si>
  <si>
    <t xml:space="preserve">C 2.1 Adopter une attitude professionnelle en zone de production </t>
  </si>
  <si>
    <t>Adapter sa tenue professionnelle en fonction de la zone de production 
Maîtriser la technique d'habillage pour travailler en zone à fort risque de contamination microbiologique ou particulaire
Adopter la posture définie par son environnement professionnel</t>
  </si>
  <si>
    <t>Qualité et environnement C2.2-C2.3-C2.4-C2.6</t>
  </si>
  <si>
    <t>EPI portés en conformité avec ceux prescrits dans la procédure</t>
  </si>
  <si>
    <t xml:space="preserve">EPI repérés dans la procédure liée à l'activité (nature et zone) </t>
  </si>
  <si>
    <t>Procédure de déshabillage respectée</t>
  </si>
  <si>
    <t>Procédures d'habillage appliquées</t>
  </si>
  <si>
    <t>Zones d'habillage respectées</t>
  </si>
  <si>
    <t>Procédures liées à l'habillage identifiées</t>
  </si>
  <si>
    <t>Respect des bonnes pratiques d'hygiène maintenu tout au long de l'activité</t>
  </si>
  <si>
    <t xml:space="preserve">Gestuelle adaptée à la zone d'activité </t>
  </si>
  <si>
    <t>Conduite à tenir en cas d'accident strictement appliquée</t>
  </si>
  <si>
    <t>Règlement intérieur respecté</t>
  </si>
  <si>
    <t>Proposition d'une amélioration énoncée</t>
  </si>
  <si>
    <t>Description d'une situation à risque ou d'une problématique présentée</t>
  </si>
  <si>
    <t>Choix argumenté</t>
  </si>
  <si>
    <t>Risques identifiés</t>
  </si>
  <si>
    <t>Démarche qualité de l'entreprise décrite</t>
  </si>
  <si>
    <t>Conséquences possibles de non qualité identifiées</t>
  </si>
  <si>
    <t>Proposition d'amélioration de la qualité émise</t>
  </si>
  <si>
    <t>Proposition d'amélioration argumentée au regard de la situation de l'entreprise et de son environnement</t>
  </si>
  <si>
    <t>PONCTUEL</t>
  </si>
  <si>
    <t>MODALITÉ</t>
  </si>
  <si>
    <t xml:space="preserve">Lieu et date de l'évaluation </t>
  </si>
  <si>
    <t>Sujet</t>
  </si>
  <si>
    <t>C1.3 Gérer les flux de composants et les fluides de son segment de production</t>
  </si>
  <si>
    <t>C1.5 Conduire une installation dans le respect des procédures</t>
  </si>
  <si>
    <t xml:space="preserve">C1.6 Analyser une situation professionnelle de bio production </t>
  </si>
  <si>
    <t>C1.7 Rendre compte des actions menées</t>
  </si>
  <si>
    <t xml:space="preserve">C2.5.1 Respecter le plan de bionettoyage </t>
  </si>
  <si>
    <t>C2.5.2 Réaliser les techniques de bionettoyage</t>
  </si>
  <si>
    <t>C2.1.1 Adapter sa tenue professionnelle en fonction de la zone de production</t>
  </si>
  <si>
    <t>C2.1.2 Maîtriser la technique d'habillage pour travailler en zone à fort risque de contamination microbiologique ou particulaire</t>
  </si>
  <si>
    <t>C2.1.3 Adopter la posture définie par son environnement professionnel</t>
  </si>
  <si>
    <t>C2.3 Contribuer au respect de l'envirronnement naturel</t>
  </si>
  <si>
    <r>
      <t xml:space="preserve">Baccalauréat Professionnel 
PRODUCTION EN INDUSTRIES PHARMACEUTIQUES, ALIMENTAIRES ET COSMETIQUES 
</t>
    </r>
    <r>
      <rPr>
        <b/>
        <sz val="12"/>
        <color theme="1"/>
        <rFont val="Calibri"/>
        <family val="2"/>
      </rPr>
      <t>É</t>
    </r>
    <r>
      <rPr>
        <b/>
        <sz val="12"/>
        <color theme="1"/>
        <rFont val="Arial"/>
        <family val="2"/>
      </rPr>
      <t>preuve E3</t>
    </r>
  </si>
  <si>
    <t>Academie</t>
  </si>
  <si>
    <t>AIX-MARSEILLE</t>
  </si>
  <si>
    <t>AMIENS</t>
  </si>
  <si>
    <t>BESANCON</t>
  </si>
  <si>
    <t>BORDEAUX</t>
  </si>
  <si>
    <t>CLERMONT-FERRAND</t>
  </si>
  <si>
    <t>CORSE</t>
  </si>
  <si>
    <t>CRETEIL</t>
  </si>
  <si>
    <t>DIJON</t>
  </si>
  <si>
    <t>GRENOBLE</t>
  </si>
  <si>
    <t>GUADELOUPE</t>
  </si>
  <si>
    <t>GUYANE</t>
  </si>
  <si>
    <t>LA REUNION</t>
  </si>
  <si>
    <t>LILLE</t>
  </si>
  <si>
    <t>LIMOGES</t>
  </si>
  <si>
    <t>LYON</t>
  </si>
  <si>
    <t>MARTINIQUE</t>
  </si>
  <si>
    <t>MAYOTTE</t>
  </si>
  <si>
    <t>MONTPELLIER</t>
  </si>
  <si>
    <t>NANCY-METZ</t>
  </si>
  <si>
    <t>NANTES</t>
  </si>
  <si>
    <t>NICE</t>
  </si>
  <si>
    <t>NORMANDIE</t>
  </si>
  <si>
    <t>ORLEANS-TOURS</t>
  </si>
  <si>
    <t>PARIS</t>
  </si>
  <si>
    <t>POITIERS</t>
  </si>
  <si>
    <t>REIMS</t>
  </si>
  <si>
    <t>RENNES</t>
  </si>
  <si>
    <t>STRASBOURG</t>
  </si>
  <si>
    <t>TOULOUSE</t>
  </si>
  <si>
    <t>VERSAILLES</t>
  </si>
  <si>
    <t>NOM, Prénom du candidat</t>
  </si>
  <si>
    <t>NOM et Prénom du candidat</t>
  </si>
  <si>
    <t>Dossier</t>
  </si>
  <si>
    <t xml:space="preserve">Total 1 + Total 2 + Total 3 + Total 4 + Total 5 + Total 6 + Total 7 = TOTAL sur 40 </t>
  </si>
  <si>
    <t>TOTAL sur 80</t>
  </si>
  <si>
    <t>Observations</t>
  </si>
  <si>
    <t>Dossier et entretien</t>
  </si>
  <si>
    <t>Entretien</t>
  </si>
  <si>
    <t>Exposé et entretien</t>
  </si>
  <si>
    <t xml:space="preserve">COMPÉTENCE </t>
  </si>
  <si>
    <t>TOTAL sur 10 points</t>
  </si>
  <si>
    <t>E31 B Conduite des opérations de production</t>
  </si>
  <si>
    <t>E31 A Conduite des opérations de production en milieu professionnel</t>
  </si>
  <si>
    <t>Équipements de protection déposés à l'endroit indiqué</t>
  </si>
  <si>
    <r>
      <t xml:space="preserve">Dossier remis le
</t>
    </r>
    <r>
      <rPr>
        <b/>
        <sz val="9"/>
        <color theme="1"/>
        <rFont val="Arial"/>
        <family val="2"/>
      </rPr>
      <t>(indiquez la date ci-dessous)</t>
    </r>
  </si>
  <si>
    <t xml:space="preserve">Éventail de mesures de prévention présenté </t>
  </si>
  <si>
    <t>Informations nécessaires à l'analyse des risques extraites des données de la production (ou de l'entreprise)</t>
  </si>
  <si>
    <t>Éco-gestes de l'opérateur et responsabilité sociétale de l'entreprise précisés</t>
  </si>
  <si>
    <t>Différents types de déchets identifiés</t>
  </si>
  <si>
    <t>TOTAL sur 30 points</t>
  </si>
  <si>
    <t>TOTAL sur 60 points</t>
  </si>
  <si>
    <t>TOTAL sur 15 points</t>
  </si>
  <si>
    <t>Etablissement scolaire</t>
  </si>
  <si>
    <t>Nom de l'Entreprise</t>
  </si>
  <si>
    <t>En établissement scolaire</t>
  </si>
  <si>
    <t>Livret de suivi</t>
  </si>
  <si>
    <t>Livret de suivi et entretien</t>
  </si>
  <si>
    <t xml:space="preserve"> Nom de l'entreprise </t>
  </si>
  <si>
    <t>Les dysfonctionnements sont détectés</t>
  </si>
  <si>
    <t>Les éléments de l'installation sont replacés correctement</t>
  </si>
  <si>
    <t>Le temps imparti à la fabrication est respecté</t>
  </si>
  <si>
    <t>Le rendement de production est analysé</t>
  </si>
  <si>
    <t>Le rendement de production est calculé</t>
  </si>
  <si>
    <t>Le bilan matière est calculé</t>
  </si>
  <si>
    <t>Les valeurs numériques des grandeurs des entrants et sortants sont identifiées avec leurs unités</t>
  </si>
  <si>
    <t>Le message à transmettre est élaboré</t>
  </si>
  <si>
    <t xml:space="preserve">Les unités des données sont adaptées </t>
  </si>
  <si>
    <t>Les données sont enregistrées tout au long de la fabrication</t>
  </si>
  <si>
    <t xml:space="preserve">Le document ou l'application d'enregistrement est sélectionné </t>
  </si>
  <si>
    <t>L'installation est alimentée en composants</t>
  </si>
  <si>
    <t>La mise en route de l'installation est conforme</t>
  </si>
  <si>
    <t>L'activité de maintenance est  identifiée à partir du plan de maintenance</t>
  </si>
  <si>
    <t>Les pièces et outils sélectionnés sont conformes</t>
  </si>
  <si>
    <t>Les réglages sont faits en respectant la procédure</t>
  </si>
  <si>
    <t>La propreté des surfaces et du matériel est adaptée à la fabrication</t>
  </si>
  <si>
    <t>Les appareils de production sont préparés selon les quantités à produire</t>
  </si>
  <si>
    <t>L'ordre des étapes de fabrication est respecté</t>
  </si>
  <si>
    <t>Tous les documents utiles à la production sont sélectionnés</t>
  </si>
  <si>
    <t>Tous les documents utiles à l'enregistrement des paramètres sont sélectionnés</t>
  </si>
  <si>
    <t xml:space="preserve">Les appareils nécessaires à la fabrication sont identifiés </t>
  </si>
  <si>
    <t xml:space="preserve">Toutes les caractéristiques de la fabrication sont repérées dans l'ordre de fabrication </t>
  </si>
  <si>
    <t>La disponibilité des composants de la fabrication est vérifiée dans le système de gestion des stocks</t>
  </si>
  <si>
    <t>La circulation des fluides est assurée</t>
  </si>
  <si>
    <t xml:space="preserve">Le poste de travail est approvisionné dans le respect des règles d'hygiène et de sécurité </t>
  </si>
  <si>
    <t>L'activité de maintenance est identifiée à partir du plan de maintenance</t>
  </si>
  <si>
    <t>Le document ou l'application d'enregistrement est sélectionné</t>
  </si>
  <si>
    <t>La situation d'évaluation prend la forme d'un exposé par le candidat puis d'un entretien conduit par le jury à partir d'un dossier rédigé par le candidat.</t>
  </si>
  <si>
    <t>Date du bilan en PFMP</t>
  </si>
  <si>
    <t>Date de l'entretien en centre</t>
  </si>
  <si>
    <t>En formation</t>
  </si>
  <si>
    <t>FORMATION</t>
  </si>
  <si>
    <t>AUTOEVALUATION</t>
  </si>
  <si>
    <t>EVALUATION
ENSEIGNANT</t>
  </si>
  <si>
    <t>Note Eleve</t>
  </si>
  <si>
    <t>Note Enseignant</t>
  </si>
  <si>
    <t>POSITIONNEMENT</t>
  </si>
  <si>
    <t>% Eleve</t>
  </si>
  <si>
    <t>% Enseignant</t>
  </si>
  <si>
    <t>Eleve %age d'acquisition du bloc 1 :</t>
  </si>
  <si>
    <t>Enseignant %age d'acquisition du bloc 1 :</t>
  </si>
  <si>
    <t>Enseignant %age d'acquisition du bloc 2 :</t>
  </si>
  <si>
    <t>Eleve %age d'acquisition du bloc 2 :</t>
  </si>
  <si>
    <t>Compétence non acquise / non maîtrisée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</si>
</sst>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40C]dd\-mmm\-yy;@"/>
    <numFmt numFmtId="166" formatCode="0.0%"/>
    <numFmt numFmtId="167" formatCode="_-* #,##0.0\ _€_-;\-* #,##0.0\ _€_-;_-* &quot;-&quot;??\ _€_-;_-@_-"/>
  </numFmts>
  <fonts count="35" x14ac:knownFonts="1">
    <font>
      <sz val="11"/>
      <color theme="1"/>
      <name val="Calibri"/>
      <family val="2"/>
      <scheme val="minor"/>
    </font>
    <font>
      <b/>
      <sz val="11"/>
      <color theme="1"/>
      <name val="Calibri"/>
      <family val="2"/>
      <scheme val="minor"/>
    </font>
    <font>
      <sz val="16"/>
      <color theme="1"/>
      <name val="Arial"/>
      <family val="2"/>
    </font>
    <font>
      <b/>
      <sz val="12"/>
      <color theme="1"/>
      <name val="Arial"/>
      <family val="2"/>
    </font>
    <font>
      <b/>
      <sz val="11"/>
      <color theme="1"/>
      <name val="Arial"/>
      <family val="2"/>
    </font>
    <font>
      <sz val="11"/>
      <color theme="1"/>
      <name val="Arial"/>
      <family val="2"/>
    </font>
    <font>
      <sz val="10"/>
      <color theme="1"/>
      <name val="Arial"/>
      <family val="2"/>
    </font>
    <font>
      <b/>
      <sz val="10"/>
      <color theme="1"/>
      <name val="Arial"/>
      <family val="2"/>
    </font>
    <font>
      <sz val="12"/>
      <color theme="1"/>
      <name val="Arial"/>
      <family val="2"/>
    </font>
    <font>
      <sz val="11"/>
      <color theme="1"/>
      <name val="Calibri"/>
      <family val="2"/>
      <scheme val="minor"/>
    </font>
    <font>
      <sz val="9"/>
      <color theme="1"/>
      <name val="Arial"/>
      <family val="2"/>
    </font>
    <font>
      <b/>
      <sz val="12"/>
      <color theme="1"/>
      <name val="Calibri"/>
      <family val="2"/>
    </font>
    <font>
      <b/>
      <sz val="11"/>
      <color theme="1"/>
      <name val="Calibri"/>
      <family val="2"/>
    </font>
    <font>
      <sz val="11"/>
      <color theme="1"/>
      <name val="Calibri"/>
      <family val="2"/>
    </font>
    <font>
      <b/>
      <sz val="14"/>
      <color theme="1"/>
      <name val="Arial"/>
      <family val="2"/>
    </font>
    <font>
      <b/>
      <sz val="14"/>
      <color theme="1"/>
      <name val="Calibri"/>
      <family val="2"/>
      <scheme val="minor"/>
    </font>
    <font>
      <b/>
      <sz val="10"/>
      <color theme="1"/>
      <name val="Calibri"/>
      <family val="2"/>
    </font>
    <font>
      <b/>
      <sz val="14"/>
      <color theme="1"/>
      <name val="Calibri"/>
      <family val="2"/>
    </font>
    <font>
      <sz val="14"/>
      <color theme="1"/>
      <name val="Calibri"/>
      <family val="2"/>
    </font>
    <font>
      <b/>
      <sz val="11"/>
      <color theme="0" tint="-4.9989318521683403E-2"/>
      <name val="Arial"/>
      <family val="2"/>
    </font>
    <font>
      <b/>
      <sz val="16"/>
      <color theme="1"/>
      <name val="Calibri"/>
      <family val="2"/>
    </font>
    <font>
      <sz val="16"/>
      <color theme="1"/>
      <name val="Calibri"/>
      <family val="2"/>
    </font>
    <font>
      <i/>
      <sz val="16"/>
      <color theme="1"/>
      <name val="Calibri"/>
      <family val="2"/>
    </font>
    <font>
      <b/>
      <sz val="16"/>
      <color theme="0" tint="-4.9989318521683403E-2"/>
      <name val="Arial"/>
      <family val="2"/>
    </font>
    <font>
      <b/>
      <sz val="16"/>
      <color theme="1"/>
      <name val="Arial"/>
      <family val="2"/>
    </font>
    <font>
      <b/>
      <sz val="18"/>
      <color theme="1"/>
      <name val="Calibri"/>
      <family val="2"/>
    </font>
    <font>
      <b/>
      <sz val="20"/>
      <color theme="1"/>
      <name val="Calibri"/>
      <family val="2"/>
      <scheme val="minor"/>
    </font>
    <font>
      <b/>
      <sz val="20"/>
      <color theme="1"/>
      <name val="Calibri"/>
      <family val="2"/>
    </font>
    <font>
      <sz val="18"/>
      <color theme="1"/>
      <name val="Calibri"/>
      <family val="2"/>
    </font>
    <font>
      <b/>
      <sz val="9"/>
      <color theme="1"/>
      <name val="Arial"/>
      <family val="2"/>
    </font>
    <font>
      <b/>
      <sz val="18"/>
      <color theme="1"/>
      <name val="Calibri"/>
      <family val="2"/>
      <scheme val="minor"/>
    </font>
    <font>
      <b/>
      <sz val="11"/>
      <color theme="0"/>
      <name val="Calibri"/>
      <family val="2"/>
      <scheme val="minor"/>
    </font>
    <font>
      <b/>
      <sz val="11"/>
      <color theme="6" tint="0.79998168889431442"/>
      <name val="Arial"/>
      <family val="2"/>
    </font>
    <font>
      <sz val="12"/>
      <name val="Arial"/>
      <family val="2"/>
    </font>
    <font>
      <sz val="10"/>
      <color theme="1"/>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CCFF99"/>
        <bgColor indexed="64"/>
      </patternFill>
    </fill>
    <fill>
      <patternFill patternType="solid">
        <fgColor theme="4" tint="0.39997558519241921"/>
        <bgColor indexed="64"/>
      </patternFill>
    </fill>
  </fills>
  <borders count="6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bottom style="dashed">
        <color indexed="64"/>
      </bottom>
      <diagonal/>
    </border>
    <border>
      <left style="medium">
        <color indexed="64"/>
      </left>
      <right style="medium">
        <color indexed="64"/>
      </right>
      <top/>
      <bottom style="dashed">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diagonalUp="1" diagonalDown="1">
      <left style="medium">
        <color indexed="64"/>
      </left>
      <right/>
      <top/>
      <bottom style="medium">
        <color indexed="64"/>
      </bottom>
      <diagonal style="dashed">
        <color indexed="64"/>
      </diagonal>
    </border>
    <border diagonalUp="1" diagonalDown="1">
      <left/>
      <right/>
      <top/>
      <bottom style="medium">
        <color indexed="64"/>
      </bottom>
      <diagonal style="dashed">
        <color indexed="64"/>
      </diagonal>
    </border>
    <border diagonalUp="1" diagonalDown="1">
      <left/>
      <right style="medium">
        <color indexed="64"/>
      </right>
      <top/>
      <bottom style="medium">
        <color indexed="64"/>
      </bottom>
      <diagonal style="dashed">
        <color indexed="64"/>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diagonalUp="1" diagonalDown="1">
      <left/>
      <right style="medium">
        <color indexed="64"/>
      </right>
      <top style="medium">
        <color indexed="64"/>
      </top>
      <bottom style="medium">
        <color indexed="64"/>
      </bottom>
      <diagonal style="thin">
        <color indexed="64"/>
      </diagonal>
    </border>
    <border>
      <left style="medium">
        <color indexed="64"/>
      </left>
      <right/>
      <top style="medium">
        <color indexed="64"/>
      </top>
      <bottom style="thin">
        <color indexed="64"/>
      </bottom>
      <diagonal/>
    </border>
  </borders>
  <cellStyleXfs count="3">
    <xf numFmtId="0" fontId="0" fillId="0" borderId="0"/>
    <xf numFmtId="9" fontId="9" fillId="0" borderId="0" applyFont="0" applyFill="0" applyBorder="0" applyAlignment="0" applyProtection="0"/>
    <xf numFmtId="164" fontId="9" fillId="0" borderId="0" applyFont="0" applyFill="0" applyBorder="0" applyAlignment="0" applyProtection="0"/>
  </cellStyleXfs>
  <cellXfs count="548">
    <xf numFmtId="0" fontId="0" fillId="0" borderId="0" xfId="0"/>
    <xf numFmtId="0" fontId="4" fillId="8" borderId="11" xfId="0" applyFont="1" applyFill="1" applyBorder="1" applyAlignment="1">
      <alignment vertical="center" wrapText="1"/>
    </xf>
    <xf numFmtId="0" fontId="4" fillId="8" borderId="0" xfId="0" applyFont="1" applyFill="1" applyAlignment="1">
      <alignment vertical="center" wrapText="1"/>
    </xf>
    <xf numFmtId="0" fontId="8" fillId="7" borderId="23" xfId="0" applyFont="1" applyFill="1" applyBorder="1" applyAlignment="1">
      <alignment vertical="center"/>
    </xf>
    <xf numFmtId="0" fontId="8" fillId="7" borderId="24" xfId="0" applyFont="1" applyFill="1" applyBorder="1" applyAlignment="1">
      <alignment vertical="center"/>
    </xf>
    <xf numFmtId="0" fontId="0" fillId="0" borderId="0" xfId="0" applyAlignment="1">
      <alignment horizontal="center" vertical="center"/>
    </xf>
    <xf numFmtId="0" fontId="8" fillId="7" borderId="20" xfId="0" applyFont="1" applyFill="1" applyBorder="1" applyAlignment="1">
      <alignment horizontal="centerContinuous" vertical="center"/>
    </xf>
    <xf numFmtId="0" fontId="8" fillId="7" borderId="21" xfId="0" applyFont="1" applyFill="1" applyBorder="1" applyAlignment="1">
      <alignment horizontal="centerContinuous" vertical="center"/>
    </xf>
    <xf numFmtId="0" fontId="8" fillId="7" borderId="22" xfId="0" applyFont="1" applyFill="1" applyBorder="1" applyAlignment="1">
      <alignment horizontal="centerContinuous" vertical="center"/>
    </xf>
    <xf numFmtId="0" fontId="7" fillId="8" borderId="0" xfId="0" applyFont="1" applyFill="1" applyAlignment="1">
      <alignment vertical="center" wrapText="1"/>
    </xf>
    <xf numFmtId="0" fontId="0" fillId="0" borderId="10" xfId="0" applyBorder="1" applyAlignment="1">
      <alignment horizontal="center" vertical="center"/>
    </xf>
    <xf numFmtId="0" fontId="0" fillId="0" borderId="0" xfId="0" applyAlignment="1">
      <alignment vertical="top"/>
    </xf>
    <xf numFmtId="0" fontId="7" fillId="5" borderId="14" xfId="0" applyFont="1" applyFill="1" applyBorder="1" applyAlignment="1">
      <alignment vertical="center"/>
    </xf>
    <xf numFmtId="0" fontId="7" fillId="5" borderId="11" xfId="0" applyFont="1" applyFill="1" applyBorder="1" applyAlignment="1">
      <alignment vertical="center"/>
    </xf>
    <xf numFmtId="0" fontId="0" fillId="0" borderId="0" xfId="0" applyAlignment="1">
      <alignment wrapText="1"/>
    </xf>
    <xf numFmtId="0" fontId="13" fillId="0" borderId="0" xfId="0" applyFont="1"/>
    <xf numFmtId="0" fontId="13" fillId="0" borderId="0" xfId="0" applyFont="1" applyAlignment="1">
      <alignment wrapText="1"/>
    </xf>
    <xf numFmtId="0" fontId="18" fillId="0" borderId="0" xfId="0" applyFont="1"/>
    <xf numFmtId="0" fontId="18" fillId="0" borderId="0" xfId="0" applyFont="1" applyAlignment="1">
      <alignment wrapText="1"/>
    </xf>
    <xf numFmtId="0" fontId="19" fillId="8" borderId="2" xfId="0" applyFont="1" applyFill="1" applyBorder="1" applyAlignment="1">
      <alignment vertical="center" wrapText="1"/>
    </xf>
    <xf numFmtId="0" fontId="12" fillId="8" borderId="11" xfId="0" applyFont="1" applyFill="1" applyBorder="1" applyAlignment="1">
      <alignment vertical="center" wrapText="1"/>
    </xf>
    <xf numFmtId="0" fontId="12" fillId="8" borderId="0" xfId="0" applyFont="1" applyFill="1" applyAlignment="1">
      <alignment vertical="center" wrapText="1"/>
    </xf>
    <xf numFmtId="0" fontId="16" fillId="8" borderId="0" xfId="0" applyFont="1" applyFill="1" applyAlignment="1">
      <alignment vertical="top"/>
    </xf>
    <xf numFmtId="0" fontId="20" fillId="8" borderId="0" xfId="0" applyFont="1" applyFill="1" applyAlignment="1">
      <alignment vertical="center" wrapText="1"/>
    </xf>
    <xf numFmtId="0" fontId="20" fillId="8" borderId="11" xfId="0" applyFont="1" applyFill="1" applyBorder="1" applyAlignment="1">
      <alignment vertical="center" wrapText="1"/>
    </xf>
    <xf numFmtId="0" fontId="24" fillId="8" borderId="2" xfId="0" applyFont="1" applyFill="1" applyBorder="1" applyAlignment="1">
      <alignment horizontal="right" vertical="center" wrapText="1"/>
    </xf>
    <xf numFmtId="0" fontId="24" fillId="8" borderId="1" xfId="0" applyFont="1" applyFill="1" applyBorder="1" applyAlignment="1">
      <alignment horizontal="right" vertical="center" wrapText="1"/>
    </xf>
    <xf numFmtId="0" fontId="20" fillId="0" borderId="9" xfId="0" applyFont="1" applyBorder="1" applyAlignment="1">
      <alignment horizontal="center" vertical="center"/>
    </xf>
    <xf numFmtId="0" fontId="18" fillId="0" borderId="0" xfId="0" applyFont="1" applyProtection="1"/>
    <xf numFmtId="0" fontId="0" fillId="0" borderId="0" xfId="0" applyProtection="1"/>
    <xf numFmtId="0" fontId="0" fillId="0" borderId="0" xfId="0" applyAlignment="1" applyProtection="1">
      <alignment wrapText="1"/>
    </xf>
    <xf numFmtId="0" fontId="13" fillId="0" borderId="0" xfId="0" applyFont="1" applyProtection="1"/>
    <xf numFmtId="0" fontId="20" fillId="0" borderId="9" xfId="0" applyFont="1" applyBorder="1" applyAlignment="1" applyProtection="1">
      <alignment horizontal="center" vertical="center"/>
    </xf>
    <xf numFmtId="0" fontId="12" fillId="8" borderId="11" xfId="0" applyFont="1" applyFill="1" applyBorder="1" applyAlignment="1" applyProtection="1">
      <alignment vertical="center" wrapText="1"/>
    </xf>
    <xf numFmtId="0" fontId="24" fillId="8" borderId="1" xfId="0" applyFont="1" applyFill="1" applyBorder="1" applyAlignment="1" applyProtection="1">
      <alignment horizontal="right" vertical="center" wrapText="1"/>
    </xf>
    <xf numFmtId="0" fontId="12" fillId="8" borderId="0" xfId="0" applyFont="1" applyFill="1" applyAlignment="1" applyProtection="1">
      <alignment vertical="center" wrapText="1"/>
    </xf>
    <xf numFmtId="0" fontId="20" fillId="8" borderId="0" xfId="0" applyFont="1" applyFill="1" applyAlignment="1" applyProtection="1">
      <alignment vertical="center" wrapText="1"/>
    </xf>
    <xf numFmtId="0" fontId="12" fillId="8" borderId="0" xfId="0" applyFont="1" applyFill="1" applyBorder="1" applyAlignment="1" applyProtection="1">
      <alignment vertical="center" wrapText="1"/>
    </xf>
    <xf numFmtId="0" fontId="20" fillId="8" borderId="0" xfId="0" applyFont="1" applyFill="1" applyBorder="1" applyAlignment="1" applyProtection="1">
      <alignment vertical="center" wrapText="1"/>
    </xf>
    <xf numFmtId="0" fontId="12" fillId="8" borderId="7" xfId="0" applyFont="1" applyFill="1" applyBorder="1" applyAlignment="1" applyProtection="1">
      <alignment vertical="center" wrapText="1"/>
    </xf>
    <xf numFmtId="0" fontId="20" fillId="8" borderId="7" xfId="0" applyFont="1" applyFill="1" applyBorder="1" applyAlignment="1" applyProtection="1">
      <alignment vertical="center" wrapText="1"/>
    </xf>
    <xf numFmtId="0" fontId="16" fillId="8" borderId="0" xfId="0" applyFont="1" applyFill="1" applyAlignment="1" applyProtection="1">
      <alignment vertical="top"/>
    </xf>
    <xf numFmtId="0" fontId="19" fillId="8" borderId="7" xfId="0" applyFont="1" applyFill="1" applyBorder="1" applyAlignment="1" applyProtection="1">
      <alignment vertical="center" wrapText="1"/>
    </xf>
    <xf numFmtId="0" fontId="27" fillId="0" borderId="28" xfId="0" applyFont="1" applyBorder="1" applyAlignment="1" applyProtection="1">
      <alignment vertical="center"/>
    </xf>
    <xf numFmtId="0" fontId="0" fillId="0" borderId="13" xfId="0" applyBorder="1" applyAlignment="1">
      <alignment horizontal="center" vertical="center"/>
    </xf>
    <xf numFmtId="0" fontId="0" fillId="0" borderId="13" xfId="0" applyBorder="1" applyAlignment="1">
      <alignment horizontal="center"/>
    </xf>
    <xf numFmtId="166" fontId="0" fillId="0" borderId="13" xfId="1" applyNumberFormat="1" applyFont="1" applyBorder="1" applyAlignment="1"/>
    <xf numFmtId="0" fontId="7" fillId="8" borderId="0" xfId="0" applyFont="1" applyFill="1" applyAlignment="1" applyProtection="1">
      <alignment vertical="center" wrapText="1"/>
    </xf>
    <xf numFmtId="0" fontId="4" fillId="8" borderId="0" xfId="0" applyFont="1" applyFill="1" applyAlignment="1" applyProtection="1">
      <alignment vertical="center" wrapText="1"/>
    </xf>
    <xf numFmtId="0" fontId="0" fillId="0" borderId="10" xfId="0" applyBorder="1" applyAlignment="1" applyProtection="1">
      <alignment horizontal="center" vertical="center"/>
    </xf>
    <xf numFmtId="0" fontId="7" fillId="5" borderId="14" xfId="0" applyFont="1" applyFill="1" applyBorder="1" applyAlignment="1" applyProtection="1">
      <alignment vertical="center"/>
    </xf>
    <xf numFmtId="0" fontId="7" fillId="5" borderId="11" xfId="0" applyFont="1" applyFill="1" applyBorder="1" applyAlignment="1" applyProtection="1">
      <alignment vertical="center"/>
    </xf>
    <xf numFmtId="0" fontId="0" fillId="0" borderId="0" xfId="0" applyAlignment="1" applyProtection="1">
      <alignment vertical="top"/>
    </xf>
    <xf numFmtId="0" fontId="0" fillId="0" borderId="13" xfId="0" applyBorder="1" applyProtection="1"/>
    <xf numFmtId="0" fontId="7" fillId="6" borderId="32"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center" vertical="center" wrapText="1"/>
      <protection locked="0"/>
    </xf>
    <xf numFmtId="0" fontId="22" fillId="4" borderId="10"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0" fillId="0" borderId="40" xfId="0" applyBorder="1" applyAlignment="1">
      <alignment horizontal="center" vertical="center"/>
    </xf>
    <xf numFmtId="0" fontId="7" fillId="11" borderId="32" xfId="0" applyFont="1" applyFill="1" applyBorder="1" applyAlignment="1" applyProtection="1">
      <alignment horizontal="center" vertical="center" wrapText="1"/>
      <protection locked="0"/>
    </xf>
    <xf numFmtId="0" fontId="0" fillId="0" borderId="41" xfId="0" applyBorder="1" applyProtection="1"/>
    <xf numFmtId="0" fontId="1" fillId="11" borderId="32" xfId="0" applyFont="1" applyFill="1" applyBorder="1" applyAlignment="1" applyProtection="1">
      <alignment horizontal="center" vertical="center" wrapText="1"/>
    </xf>
    <xf numFmtId="0" fontId="1" fillId="11" borderId="0" xfId="0" applyFont="1" applyFill="1" applyBorder="1" applyAlignment="1">
      <alignment horizontal="center" vertical="center" wrapText="1"/>
    </xf>
    <xf numFmtId="0" fontId="0" fillId="0" borderId="0" xfId="0" applyBorder="1" applyAlignment="1">
      <alignment horizontal="center" vertical="center"/>
    </xf>
    <xf numFmtId="0" fontId="5" fillId="9" borderId="43" xfId="0" applyFont="1" applyFill="1" applyBorder="1" applyAlignment="1" applyProtection="1">
      <alignment horizontal="center"/>
    </xf>
    <xf numFmtId="0" fontId="5" fillId="9" borderId="44" xfId="0" applyFont="1" applyFill="1" applyBorder="1" applyAlignment="1" applyProtection="1">
      <alignment horizontal="center"/>
    </xf>
    <xf numFmtId="0" fontId="31" fillId="12" borderId="32" xfId="0" applyFont="1" applyFill="1" applyBorder="1" applyAlignment="1">
      <alignment horizontal="center" vertical="center" wrapText="1"/>
    </xf>
    <xf numFmtId="0" fontId="7" fillId="0" borderId="42" xfId="0" applyFont="1" applyFill="1" applyBorder="1" applyAlignment="1" applyProtection="1">
      <alignment horizontal="center" vertical="center" wrapText="1"/>
    </xf>
    <xf numFmtId="0" fontId="18" fillId="0" borderId="0" xfId="0" applyFont="1" applyAlignment="1" applyProtection="1">
      <alignment wrapText="1"/>
    </xf>
    <xf numFmtId="0" fontId="13" fillId="0" borderId="0" xfId="0" applyFont="1" applyAlignment="1" applyProtection="1">
      <alignment wrapText="1"/>
    </xf>
    <xf numFmtId="0" fontId="8" fillId="5" borderId="7" xfId="0" applyFont="1" applyFill="1" applyBorder="1" applyAlignment="1">
      <alignment vertical="center"/>
    </xf>
    <xf numFmtId="0" fontId="0" fillId="5" borderId="0" xfId="0" applyFill="1" applyAlignment="1">
      <alignment vertical="center"/>
    </xf>
    <xf numFmtId="0" fontId="0" fillId="5" borderId="0" xfId="0" applyFill="1"/>
    <xf numFmtId="166" fontId="0" fillId="0" borderId="0" xfId="1" applyNumberFormat="1" applyFont="1" applyBorder="1" applyAlignment="1"/>
    <xf numFmtId="0" fontId="33" fillId="2" borderId="33" xfId="0" applyFont="1" applyFill="1" applyBorder="1" applyAlignment="1">
      <alignment vertical="center"/>
    </xf>
    <xf numFmtId="166" fontId="2" fillId="2" borderId="33" xfId="0" applyNumberFormat="1" applyFont="1" applyFill="1" applyBorder="1" applyAlignment="1">
      <alignment vertical="center"/>
    </xf>
    <xf numFmtId="0" fontId="8" fillId="11" borderId="33" xfId="0" applyFont="1" applyFill="1" applyBorder="1" applyAlignment="1">
      <alignment vertical="center"/>
    </xf>
    <xf numFmtId="166" fontId="2" fillId="11" borderId="33" xfId="0" applyNumberFormat="1" applyFont="1" applyFill="1" applyBorder="1" applyAlignment="1">
      <alignment vertical="center"/>
    </xf>
    <xf numFmtId="0" fontId="0" fillId="0" borderId="0" xfId="0" applyAlignment="1">
      <alignment horizontal="center"/>
    </xf>
    <xf numFmtId="9" fontId="0" fillId="0" borderId="13" xfId="1" applyFont="1" applyBorder="1" applyAlignment="1">
      <alignment horizontal="center"/>
    </xf>
    <xf numFmtId="9" fontId="0" fillId="0" borderId="0" xfId="1" applyFont="1" applyBorder="1" applyAlignment="1">
      <alignment horizontal="center"/>
    </xf>
    <xf numFmtId="0" fontId="0" fillId="5" borderId="0" xfId="0" applyFill="1" applyAlignment="1">
      <alignment horizontal="center"/>
    </xf>
    <xf numFmtId="0" fontId="0" fillId="0" borderId="0" xfId="0" applyAlignment="1" applyProtection="1">
      <alignment horizontal="center"/>
    </xf>
    <xf numFmtId="0" fontId="32" fillId="8" borderId="2" xfId="0" applyFont="1" applyFill="1" applyBorder="1" applyAlignment="1" applyProtection="1">
      <alignment horizontal="center" vertical="center" wrapText="1"/>
    </xf>
    <xf numFmtId="0" fontId="0" fillId="0" borderId="0" xfId="0" applyAlignment="1" applyProtection="1">
      <alignment horizontal="center" wrapText="1"/>
    </xf>
    <xf numFmtId="0" fontId="18" fillId="0" borderId="0" xfId="0" applyFont="1" applyAlignment="1" applyProtection="1">
      <alignment horizontal="center"/>
    </xf>
    <xf numFmtId="0" fontId="18" fillId="0" borderId="0" xfId="0" applyFont="1" applyAlignment="1" applyProtection="1">
      <alignment horizontal="center" wrapText="1"/>
    </xf>
    <xf numFmtId="0" fontId="13" fillId="0" borderId="0" xfId="0" applyFont="1" applyAlignment="1" applyProtection="1">
      <alignment horizontal="center"/>
    </xf>
    <xf numFmtId="0" fontId="13" fillId="0" borderId="0" xfId="0" applyFont="1" applyAlignment="1" applyProtection="1">
      <alignment horizontal="center" wrapText="1"/>
    </xf>
    <xf numFmtId="0" fontId="13" fillId="0" borderId="0" xfId="0" applyFont="1" applyAlignment="1">
      <alignment horizontal="center"/>
    </xf>
    <xf numFmtId="0" fontId="7" fillId="8" borderId="0" xfId="0" applyFont="1" applyFill="1" applyBorder="1" applyAlignment="1" applyProtection="1">
      <alignment horizontal="right" vertical="center" wrapText="1"/>
    </xf>
    <xf numFmtId="0" fontId="0" fillId="8" borderId="0" xfId="0" applyFill="1" applyBorder="1" applyAlignment="1" applyProtection="1">
      <alignment horizontal="center" vertical="center"/>
    </xf>
    <xf numFmtId="0" fontId="0" fillId="0" borderId="0" xfId="0" applyBorder="1" applyAlignment="1" applyProtection="1">
      <alignment horizontal="center" vertical="center"/>
    </xf>
    <xf numFmtId="0" fontId="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left" vertical="top"/>
    </xf>
    <xf numFmtId="0" fontId="7" fillId="5" borderId="0" xfId="0" applyFont="1" applyFill="1" applyBorder="1" applyAlignment="1" applyProtection="1">
      <alignment horizontal="center" vertical="top"/>
      <protection locked="0"/>
    </xf>
    <xf numFmtId="0" fontId="3" fillId="6" borderId="0" xfId="0" applyFont="1" applyFill="1" applyBorder="1" applyAlignment="1" applyProtection="1">
      <alignment horizontal="centerContinuous" vertical="center" wrapText="1"/>
    </xf>
    <xf numFmtId="0" fontId="1" fillId="11" borderId="3" xfId="0" applyFont="1" applyFill="1" applyBorder="1" applyAlignment="1" applyProtection="1">
      <alignment horizontal="center" vertical="center" wrapText="1"/>
    </xf>
    <xf numFmtId="0" fontId="5" fillId="9" borderId="13" xfId="0" applyFont="1" applyFill="1" applyBorder="1" applyAlignment="1" applyProtection="1">
      <alignment horizontal="center"/>
    </xf>
    <xf numFmtId="0" fontId="5" fillId="9" borderId="19" xfId="0" applyFont="1" applyFill="1" applyBorder="1" applyAlignment="1" applyProtection="1">
      <alignment horizontal="center"/>
    </xf>
    <xf numFmtId="0" fontId="5" fillId="9" borderId="45" xfId="0" applyFont="1" applyFill="1" applyBorder="1" applyAlignment="1" applyProtection="1">
      <alignment horizontal="center"/>
    </xf>
    <xf numFmtId="0" fontId="0" fillId="0" borderId="45" xfId="0" applyBorder="1" applyProtection="1"/>
    <xf numFmtId="0" fontId="0" fillId="0" borderId="46" xfId="0" applyBorder="1" applyAlignment="1" applyProtection="1">
      <alignment horizontal="center"/>
    </xf>
    <xf numFmtId="0" fontId="7" fillId="8" borderId="0" xfId="0" applyFont="1" applyFill="1" applyBorder="1" applyAlignment="1" applyProtection="1">
      <alignment vertical="center" wrapText="1"/>
    </xf>
    <xf numFmtId="0" fontId="4" fillId="8" borderId="0" xfId="0" applyFont="1" applyFill="1" applyBorder="1" applyAlignment="1" applyProtection="1">
      <alignment vertical="center" wrapText="1"/>
    </xf>
    <xf numFmtId="0" fontId="19" fillId="8" borderId="0" xfId="0" applyFont="1" applyFill="1" applyBorder="1" applyAlignment="1" applyProtection="1">
      <alignment vertical="center" wrapText="1"/>
    </xf>
    <xf numFmtId="0" fontId="4" fillId="8" borderId="0" xfId="0" applyFont="1" applyFill="1" applyBorder="1" applyAlignment="1" applyProtection="1">
      <alignment horizontal="right" vertical="center" wrapText="1"/>
    </xf>
    <xf numFmtId="0" fontId="7" fillId="8" borderId="0" xfId="0" applyFont="1" applyFill="1" applyBorder="1" applyAlignment="1" applyProtection="1">
      <alignment horizontal="centerContinuous" vertical="center" wrapText="1"/>
    </xf>
    <xf numFmtId="0" fontId="7" fillId="0" borderId="0"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0" fontId="7" fillId="0" borderId="48" xfId="0" applyFont="1" applyFill="1" applyBorder="1" applyAlignment="1" applyProtection="1">
      <alignment horizontal="center" vertical="center" wrapText="1"/>
    </xf>
    <xf numFmtId="0" fontId="7" fillId="6" borderId="10" xfId="0" applyFont="1" applyFill="1" applyBorder="1" applyAlignment="1" applyProtection="1">
      <alignment horizontal="center" vertical="center" wrapText="1"/>
      <protection locked="0"/>
    </xf>
    <xf numFmtId="0" fontId="7" fillId="8" borderId="0" xfId="0" applyFont="1" applyFill="1" applyBorder="1" applyAlignment="1" applyProtection="1">
      <alignment horizontal="center" vertical="center"/>
    </xf>
    <xf numFmtId="0" fontId="6" fillId="0" borderId="2" xfId="0" applyFont="1" applyFill="1" applyBorder="1" applyAlignment="1" applyProtection="1">
      <alignment horizontal="centerContinuous" vertical="center" wrapText="1"/>
    </xf>
    <xf numFmtId="0" fontId="0" fillId="0" borderId="2" xfId="0" applyBorder="1" applyAlignment="1" applyProtection="1">
      <alignment horizontal="centerContinuous"/>
    </xf>
    <xf numFmtId="0" fontId="6" fillId="0" borderId="1" xfId="0" applyFont="1" applyFill="1" applyBorder="1" applyAlignment="1" applyProtection="1">
      <alignment horizontal="centerContinuous" vertical="center" wrapText="1"/>
    </xf>
    <xf numFmtId="0" fontId="6" fillId="5" borderId="9" xfId="0" applyFont="1" applyFill="1" applyBorder="1" applyAlignment="1" applyProtection="1">
      <alignment horizontal="centerContinuous" vertical="center" wrapText="1"/>
    </xf>
    <xf numFmtId="0" fontId="6" fillId="5" borderId="2" xfId="0" applyFont="1" applyFill="1" applyBorder="1" applyAlignment="1" applyProtection="1">
      <alignment horizontal="centerContinuous" vertical="center" wrapText="1"/>
    </xf>
    <xf numFmtId="0" fontId="6" fillId="5" borderId="1" xfId="0" applyFont="1" applyFill="1" applyBorder="1" applyAlignment="1" applyProtection="1">
      <alignment horizontal="centerContinuous" vertical="center" wrapText="1"/>
    </xf>
    <xf numFmtId="0" fontId="0" fillId="0" borderId="2" xfId="0" applyFont="1" applyBorder="1" applyAlignment="1" applyProtection="1">
      <alignment horizontal="centerContinuous"/>
    </xf>
    <xf numFmtId="0" fontId="6" fillId="0" borderId="9" xfId="0" applyFont="1" applyFill="1" applyBorder="1" applyAlignment="1" applyProtection="1">
      <alignment horizontal="centerContinuous" vertical="center" wrapText="1"/>
    </xf>
    <xf numFmtId="0" fontId="6" fillId="0" borderId="2" xfId="0" applyFont="1" applyFill="1" applyBorder="1" applyAlignment="1" applyProtection="1">
      <alignment horizontal="centerContinuous" vertical="center" wrapText="1"/>
      <protection locked="0"/>
    </xf>
    <xf numFmtId="0" fontId="0" fillId="0" borderId="2" xfId="0" applyFont="1" applyBorder="1" applyAlignment="1" applyProtection="1">
      <alignment horizontal="centerContinuous" vertical="center"/>
    </xf>
    <xf numFmtId="0" fontId="10" fillId="0" borderId="9" xfId="0" applyFont="1" applyFill="1" applyBorder="1" applyAlignment="1" applyProtection="1">
      <alignment horizontal="centerContinuous" vertical="center" wrapText="1"/>
    </xf>
    <xf numFmtId="0" fontId="10" fillId="0" borderId="2" xfId="0" applyFont="1" applyFill="1" applyBorder="1" applyAlignment="1" applyProtection="1">
      <alignment horizontal="centerContinuous" vertical="center" wrapText="1"/>
    </xf>
    <xf numFmtId="0" fontId="0" fillId="0" borderId="2" xfId="0" applyFont="1" applyBorder="1" applyAlignment="1" applyProtection="1">
      <alignment horizontal="centerContinuous" wrapText="1"/>
    </xf>
    <xf numFmtId="0" fontId="0" fillId="0" borderId="2" xfId="0" applyBorder="1" applyAlignment="1" applyProtection="1">
      <alignment horizontal="centerContinuous" vertical="center" wrapText="1"/>
    </xf>
    <xf numFmtId="0" fontId="0" fillId="0" borderId="2" xfId="0" applyFont="1" applyBorder="1" applyAlignment="1" applyProtection="1">
      <alignment horizontal="centerContinuous" vertical="center" wrapText="1"/>
    </xf>
    <xf numFmtId="0" fontId="6" fillId="0" borderId="2" xfId="0" applyFont="1" applyFill="1" applyBorder="1" applyAlignment="1" applyProtection="1">
      <alignment horizontal="centerContinuous" wrapText="1"/>
    </xf>
    <xf numFmtId="0" fontId="6" fillId="0" borderId="1" xfId="0" applyFont="1" applyFill="1" applyBorder="1" applyAlignment="1" applyProtection="1">
      <alignment horizontal="centerContinuous" wrapText="1"/>
    </xf>
    <xf numFmtId="0" fontId="6" fillId="5" borderId="2" xfId="0" applyFont="1" applyFill="1" applyBorder="1" applyAlignment="1" applyProtection="1">
      <alignment horizontal="centerContinuous" wrapText="1"/>
    </xf>
    <xf numFmtId="0" fontId="6" fillId="5" borderId="1" xfId="0" applyFont="1" applyFill="1" applyBorder="1" applyAlignment="1" applyProtection="1">
      <alignment horizontal="centerContinuous" wrapText="1"/>
    </xf>
    <xf numFmtId="0" fontId="6" fillId="0" borderId="9" xfId="0" applyFont="1" applyFill="1" applyBorder="1" applyAlignment="1" applyProtection="1">
      <alignment horizontal="centerContinuous" wrapText="1"/>
    </xf>
    <xf numFmtId="0" fontId="6" fillId="0" borderId="2" xfId="0" applyFont="1" applyFill="1" applyBorder="1" applyAlignment="1" applyProtection="1">
      <alignment horizontal="centerContinuous" wrapText="1"/>
      <protection locked="0"/>
    </xf>
    <xf numFmtId="0" fontId="0" fillId="8" borderId="4" xfId="0" applyFill="1" applyBorder="1" applyAlignment="1" applyProtection="1">
      <alignment horizontal="center" vertical="center"/>
    </xf>
    <xf numFmtId="0" fontId="7" fillId="0" borderId="2" xfId="0" applyFont="1" applyFill="1" applyBorder="1" applyAlignment="1" applyProtection="1">
      <alignment horizontal="centerContinuous" vertical="center" wrapText="1"/>
      <protection locked="0"/>
    </xf>
    <xf numFmtId="0" fontId="7" fillId="8" borderId="0" xfId="0" applyFont="1" applyFill="1" applyBorder="1" applyAlignment="1">
      <alignment horizontal="right" vertical="center" wrapText="1"/>
    </xf>
    <xf numFmtId="0" fontId="0" fillId="8" borderId="0" xfId="0" applyFill="1" applyBorder="1" applyAlignment="1">
      <alignment horizontal="center" vertical="center"/>
    </xf>
    <xf numFmtId="0" fontId="7" fillId="5" borderId="0" xfId="0" applyFont="1" applyFill="1" applyBorder="1" applyAlignment="1">
      <alignment horizontal="left" vertical="top"/>
    </xf>
    <xf numFmtId="0" fontId="4" fillId="8" borderId="0" xfId="0" applyFont="1" applyFill="1" applyBorder="1" applyAlignment="1">
      <alignment vertical="center" wrapText="1"/>
    </xf>
    <xf numFmtId="0" fontId="4" fillId="8" borderId="7" xfId="0" applyFont="1" applyFill="1" applyBorder="1" applyAlignment="1">
      <alignment vertical="center" wrapText="1"/>
    </xf>
    <xf numFmtId="0" fontId="19" fillId="8" borderId="0" xfId="0" applyFont="1" applyFill="1" applyBorder="1" applyAlignment="1">
      <alignment vertical="center" wrapText="1"/>
    </xf>
    <xf numFmtId="0" fontId="4" fillId="8" borderId="0" xfId="0" applyFont="1" applyFill="1" applyBorder="1" applyAlignment="1">
      <alignment horizontal="right" vertical="center" wrapText="1"/>
    </xf>
    <xf numFmtId="0" fontId="6" fillId="0" borderId="9" xfId="0" applyFont="1" applyFill="1" applyBorder="1" applyAlignment="1">
      <alignment horizontal="centerContinuous" vertical="center" wrapText="1"/>
    </xf>
    <xf numFmtId="0" fontId="0" fillId="0" borderId="2" xfId="0" applyBorder="1" applyAlignment="1">
      <alignment horizontal="centerContinuous" vertical="center" wrapText="1"/>
    </xf>
    <xf numFmtId="0" fontId="6" fillId="0" borderId="1" xfId="0" applyFont="1" applyFill="1" applyBorder="1" applyAlignment="1">
      <alignment horizontal="centerContinuous" vertical="center" wrapText="1"/>
    </xf>
    <xf numFmtId="0" fontId="6" fillId="5" borderId="9" xfId="0" applyFont="1" applyFill="1" applyBorder="1" applyAlignment="1">
      <alignment horizontal="centerContinuous" vertical="center" wrapText="1"/>
    </xf>
    <xf numFmtId="0" fontId="6" fillId="5" borderId="2" xfId="0" applyFont="1" applyFill="1" applyBorder="1" applyAlignment="1">
      <alignment horizontal="centerContinuous" vertical="center" wrapText="1"/>
    </xf>
    <xf numFmtId="0" fontId="6" fillId="5" borderId="1" xfId="0" applyFont="1" applyFill="1" applyBorder="1" applyAlignment="1">
      <alignment horizontal="centerContinuous" vertical="center" wrapText="1"/>
    </xf>
    <xf numFmtId="0" fontId="10" fillId="0" borderId="9" xfId="0" applyFont="1" applyFill="1" applyBorder="1" applyAlignment="1">
      <alignment horizontal="centerContinuous" vertical="center" wrapText="1"/>
    </xf>
    <xf numFmtId="0" fontId="4" fillId="8" borderId="14" xfId="0" applyFont="1" applyFill="1" applyBorder="1" applyAlignment="1">
      <alignment vertical="center" wrapText="1"/>
    </xf>
    <xf numFmtId="0" fontId="4" fillId="8" borderId="12" xfId="0" applyFont="1" applyFill="1" applyBorder="1" applyAlignment="1">
      <alignment vertical="center" wrapText="1"/>
    </xf>
    <xf numFmtId="0" fontId="4" fillId="8" borderId="6" xfId="0" applyFont="1" applyFill="1" applyBorder="1" applyAlignment="1">
      <alignment vertical="center" wrapText="1"/>
    </xf>
    <xf numFmtId="0" fontId="0" fillId="0" borderId="2" xfId="0" applyBorder="1" applyAlignment="1">
      <alignment horizontal="centerContinuous" vertical="center"/>
    </xf>
    <xf numFmtId="0" fontId="7" fillId="8" borderId="0" xfId="0" applyFont="1" applyFill="1" applyBorder="1" applyAlignment="1">
      <alignment vertical="center" wrapText="1"/>
    </xf>
    <xf numFmtId="0" fontId="10" fillId="0" borderId="2" xfId="0" applyFont="1" applyFill="1" applyBorder="1" applyAlignment="1">
      <alignment horizontal="centerContinuous" vertical="center" wrapText="1"/>
    </xf>
    <xf numFmtId="0" fontId="7" fillId="8" borderId="5"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5" borderId="0" xfId="0" applyFont="1" applyFill="1" applyBorder="1" applyAlignment="1">
      <alignment horizontal="center" vertical="top"/>
    </xf>
    <xf numFmtId="0" fontId="0" fillId="0" borderId="0" xfId="0" applyAlignment="1">
      <alignment horizontal="center" vertical="top"/>
    </xf>
    <xf numFmtId="0" fontId="7" fillId="8" borderId="0" xfId="0" applyFont="1" applyFill="1" applyBorder="1" applyAlignment="1">
      <alignment horizontal="center" vertical="center"/>
    </xf>
    <xf numFmtId="0" fontId="6" fillId="0" borderId="2" xfId="0" applyFont="1" applyFill="1" applyBorder="1" applyAlignment="1">
      <alignment horizontal="centerContinuous" vertical="center" wrapText="1"/>
    </xf>
    <xf numFmtId="0" fontId="0" fillId="8" borderId="4" xfId="0" applyFill="1" applyBorder="1" applyAlignment="1">
      <alignment horizontal="center" vertical="center"/>
    </xf>
    <xf numFmtId="0" fontId="6" fillId="0" borderId="58" xfId="0" applyFont="1" applyFill="1" applyBorder="1" applyAlignment="1">
      <alignment horizontal="center" vertical="center" wrapText="1"/>
    </xf>
    <xf numFmtId="0" fontId="6" fillId="5" borderId="59" xfId="0" applyFont="1" applyFill="1" applyBorder="1" applyAlignment="1">
      <alignment horizontal="center" vertical="center" wrapText="1"/>
    </xf>
    <xf numFmtId="0" fontId="6" fillId="5" borderId="57" xfId="0" applyFont="1" applyFill="1" applyBorder="1" applyAlignment="1">
      <alignment horizontal="center" vertical="center" wrapText="1"/>
    </xf>
    <xf numFmtId="0" fontId="1" fillId="0" borderId="2" xfId="0" applyFont="1" applyFill="1" applyBorder="1" applyAlignment="1">
      <alignment horizontal="centerContinuous" vertical="center" wrapText="1"/>
    </xf>
    <xf numFmtId="0" fontId="0" fillId="0" borderId="2" xfId="0" applyFill="1" applyBorder="1" applyAlignment="1">
      <alignment horizontal="centerContinuous" vertical="center" wrapText="1"/>
    </xf>
    <xf numFmtId="0" fontId="0" fillId="0" borderId="1" xfId="0" applyFill="1" applyBorder="1" applyAlignment="1">
      <alignment horizontal="centerContinuous" vertical="center" wrapText="1"/>
    </xf>
    <xf numFmtId="0" fontId="16" fillId="8" borderId="0" xfId="0" applyFont="1" applyFill="1" applyBorder="1" applyAlignment="1">
      <alignment vertical="top"/>
    </xf>
    <xf numFmtId="0" fontId="24" fillId="8" borderId="0" xfId="0" applyFont="1" applyFill="1" applyBorder="1" applyAlignment="1">
      <alignment horizontal="right" vertical="center" wrapText="1"/>
    </xf>
    <xf numFmtId="0" fontId="27" fillId="0" borderId="0" xfId="0" applyFont="1" applyBorder="1" applyAlignment="1">
      <alignment vertical="center"/>
    </xf>
    <xf numFmtId="0" fontId="14" fillId="5" borderId="0" xfId="0" applyFont="1" applyFill="1" applyBorder="1" applyAlignment="1" applyProtection="1">
      <alignment horizontal="center" vertical="center"/>
      <protection locked="0"/>
    </xf>
    <xf numFmtId="0" fontId="14" fillId="10" borderId="0" xfId="0" applyFont="1" applyFill="1" applyBorder="1" applyAlignment="1">
      <alignment horizontal="left" vertical="top"/>
    </xf>
    <xf numFmtId="0" fontId="14" fillId="5" borderId="0" xfId="0" applyFont="1" applyFill="1" applyBorder="1" applyAlignment="1" applyProtection="1">
      <alignment horizontal="center" vertical="top"/>
      <protection locked="0"/>
    </xf>
    <xf numFmtId="0" fontId="23" fillId="8" borderId="11" xfId="0" applyFont="1" applyFill="1" applyBorder="1" applyAlignment="1">
      <alignment vertical="center" wrapText="1"/>
    </xf>
    <xf numFmtId="0" fontId="20" fillId="8" borderId="7" xfId="0" applyFont="1" applyFill="1" applyBorder="1" applyAlignment="1">
      <alignment vertical="center" wrapText="1"/>
    </xf>
    <xf numFmtId="0" fontId="24" fillId="8" borderId="11" xfId="0" applyFont="1" applyFill="1" applyBorder="1" applyAlignment="1">
      <alignment horizontal="right" vertical="center" wrapText="1"/>
    </xf>
    <xf numFmtId="0" fontId="20" fillId="8" borderId="0" xfId="0" applyFont="1" applyFill="1" applyBorder="1" applyAlignment="1">
      <alignment vertical="center" wrapText="1"/>
    </xf>
    <xf numFmtId="0" fontId="21" fillId="0" borderId="9" xfId="0" applyFont="1" applyFill="1" applyBorder="1" applyAlignment="1">
      <alignment horizontal="centerContinuous" vertical="center" wrapText="1"/>
    </xf>
    <xf numFmtId="0" fontId="21" fillId="0" borderId="2" xfId="0" applyFont="1" applyFill="1" applyBorder="1" applyAlignment="1">
      <alignment horizontal="centerContinuous" vertical="center" wrapText="1"/>
    </xf>
    <xf numFmtId="0" fontId="21" fillId="0" borderId="1" xfId="0" applyFont="1" applyFill="1" applyBorder="1" applyAlignment="1">
      <alignment horizontal="centerContinuous" vertical="center" wrapText="1"/>
    </xf>
    <xf numFmtId="0" fontId="21" fillId="5" borderId="9" xfId="0" applyFont="1" applyFill="1" applyBorder="1" applyAlignment="1">
      <alignment horizontal="centerContinuous" vertical="center" wrapText="1"/>
    </xf>
    <xf numFmtId="0" fontId="21" fillId="5" borderId="2" xfId="0" applyFont="1" applyFill="1" applyBorder="1" applyAlignment="1">
      <alignment horizontal="centerContinuous" vertical="center" wrapText="1"/>
    </xf>
    <xf numFmtId="0" fontId="21" fillId="5" borderId="1" xfId="0" applyFont="1" applyFill="1" applyBorder="1" applyAlignment="1">
      <alignment horizontal="centerContinuous" vertical="center" wrapText="1"/>
    </xf>
    <xf numFmtId="0" fontId="13" fillId="0" borderId="2" xfId="0" applyFont="1" applyBorder="1" applyAlignment="1">
      <alignment horizontal="centerContinuous" vertical="center" wrapText="1"/>
    </xf>
    <xf numFmtId="0" fontId="21" fillId="0" borderId="58" xfId="0" applyFont="1" applyFill="1" applyBorder="1" applyAlignment="1">
      <alignment horizontal="center" vertical="center" wrapText="1"/>
    </xf>
    <xf numFmtId="0" fontId="21" fillId="5" borderId="59" xfId="0" applyFont="1" applyFill="1" applyBorder="1" applyAlignment="1">
      <alignment horizontal="center" vertical="center" wrapText="1"/>
    </xf>
    <xf numFmtId="0" fontId="21" fillId="5" borderId="57" xfId="0" applyFont="1" applyFill="1" applyBorder="1" applyAlignment="1">
      <alignment horizontal="center" vertical="center" wrapText="1"/>
    </xf>
    <xf numFmtId="0" fontId="27" fillId="0" borderId="15" xfId="0" applyFont="1" applyBorder="1" applyAlignment="1">
      <alignment vertical="center"/>
    </xf>
    <xf numFmtId="0" fontId="14" fillId="10" borderId="12" xfId="0" applyFont="1" applyFill="1" applyBorder="1" applyAlignment="1">
      <alignment vertical="center"/>
    </xf>
    <xf numFmtId="0" fontId="14" fillId="5" borderId="0" xfId="0" applyFont="1" applyFill="1" applyBorder="1" applyAlignment="1">
      <alignment vertical="center"/>
    </xf>
    <xf numFmtId="0" fontId="24" fillId="8" borderId="7" xfId="0" applyFont="1" applyFill="1" applyBorder="1" applyAlignment="1">
      <alignment horizontal="right" vertical="center" wrapText="1"/>
    </xf>
    <xf numFmtId="0" fontId="27" fillId="0" borderId="60" xfId="0" applyFont="1" applyBorder="1" applyAlignment="1">
      <alignment vertical="center"/>
    </xf>
    <xf numFmtId="0" fontId="27" fillId="0" borderId="15" xfId="0" applyFont="1" applyBorder="1" applyAlignment="1">
      <alignment horizontal="center" vertical="center"/>
    </xf>
    <xf numFmtId="0" fontId="16" fillId="0" borderId="2" xfId="0" applyFont="1" applyFill="1" applyBorder="1" applyAlignment="1">
      <alignment horizontal="centerContinuous" vertical="center" wrapText="1"/>
    </xf>
    <xf numFmtId="0" fontId="19" fillId="0" borderId="2" xfId="0" applyFont="1" applyFill="1" applyBorder="1" applyAlignment="1">
      <alignment horizontal="centerContinuous" vertical="center" wrapText="1"/>
    </xf>
    <xf numFmtId="0" fontId="19" fillId="0" borderId="1" xfId="0" applyFont="1" applyFill="1" applyBorder="1" applyAlignment="1">
      <alignment horizontal="centerContinuous" vertical="center" wrapText="1"/>
    </xf>
    <xf numFmtId="0" fontId="16" fillId="8" borderId="0" xfId="0" applyFont="1" applyFill="1" applyBorder="1" applyAlignment="1" applyProtection="1">
      <alignment vertical="top"/>
    </xf>
    <xf numFmtId="0" fontId="24" fillId="8" borderId="0" xfId="0" applyFont="1" applyFill="1" applyBorder="1" applyAlignment="1" applyProtection="1">
      <alignment horizontal="right" vertical="center" wrapText="1"/>
    </xf>
    <xf numFmtId="0" fontId="27" fillId="0" borderId="0" xfId="0" applyFont="1" applyBorder="1" applyAlignment="1" applyProtection="1">
      <alignment vertical="center"/>
    </xf>
    <xf numFmtId="0" fontId="14" fillId="10" borderId="0" xfId="0" applyFont="1" applyFill="1" applyBorder="1" applyAlignment="1" applyProtection="1">
      <alignment horizontal="left" vertical="top"/>
    </xf>
    <xf numFmtId="0" fontId="20" fillId="8" borderId="0" xfId="0" applyFont="1" applyFill="1" applyBorder="1" applyAlignment="1" applyProtection="1">
      <alignment horizontal="centerContinuous" vertical="center" wrapText="1"/>
    </xf>
    <xf numFmtId="0" fontId="23" fillId="8" borderId="0" xfId="0" applyFont="1" applyFill="1" applyBorder="1" applyAlignment="1" applyProtection="1">
      <alignment vertical="center" wrapText="1"/>
    </xf>
    <xf numFmtId="0" fontId="21" fillId="0" borderId="9" xfId="0" applyFont="1" applyFill="1" applyBorder="1" applyAlignment="1" applyProtection="1">
      <alignment horizontal="centerContinuous" vertical="center" wrapText="1"/>
    </xf>
    <xf numFmtId="0" fontId="21" fillId="0" borderId="2" xfId="0" applyFont="1" applyFill="1" applyBorder="1" applyAlignment="1" applyProtection="1">
      <alignment horizontal="centerContinuous" vertical="center" wrapText="1"/>
    </xf>
    <xf numFmtId="0" fontId="13" fillId="0" borderId="2" xfId="0" applyFont="1" applyBorder="1" applyAlignment="1" applyProtection="1">
      <alignment horizontal="centerContinuous" vertical="center" wrapText="1"/>
    </xf>
    <xf numFmtId="0" fontId="21" fillId="0" borderId="1" xfId="0" applyFont="1" applyFill="1" applyBorder="1" applyAlignment="1" applyProtection="1">
      <alignment horizontal="centerContinuous" vertical="center" wrapText="1"/>
    </xf>
    <xf numFmtId="0" fontId="21" fillId="5" borderId="9" xfId="0" applyFont="1" applyFill="1" applyBorder="1" applyAlignment="1" applyProtection="1">
      <alignment horizontal="centerContinuous" vertical="center" wrapText="1"/>
    </xf>
    <xf numFmtId="0" fontId="21" fillId="5" borderId="2" xfId="0" applyFont="1" applyFill="1" applyBorder="1" applyAlignment="1" applyProtection="1">
      <alignment horizontal="centerContinuous" vertical="center" wrapText="1"/>
    </xf>
    <xf numFmtId="0" fontId="21" fillId="5" borderId="1" xfId="0" applyFont="1" applyFill="1" applyBorder="1" applyAlignment="1" applyProtection="1">
      <alignment horizontal="centerContinuous" vertical="center" wrapText="1"/>
    </xf>
    <xf numFmtId="0" fontId="27" fillId="0" borderId="15" xfId="0" applyFont="1" applyBorder="1" applyAlignment="1" applyProtection="1">
      <alignment vertical="center"/>
    </xf>
    <xf numFmtId="0" fontId="14" fillId="10" borderId="12" xfId="0" applyFont="1" applyFill="1" applyBorder="1" applyAlignment="1" applyProtection="1">
      <alignment vertical="center"/>
    </xf>
    <xf numFmtId="0" fontId="14" fillId="5" borderId="0" xfId="0" applyFont="1" applyFill="1" applyBorder="1" applyAlignment="1" applyProtection="1">
      <alignment vertical="center"/>
    </xf>
    <xf numFmtId="0" fontId="21" fillId="0" borderId="58" xfId="0" applyFont="1" applyFill="1" applyBorder="1" applyAlignment="1" applyProtection="1">
      <alignment horizontal="center" vertical="center" wrapText="1"/>
    </xf>
    <xf numFmtId="0" fontId="21" fillId="5" borderId="59" xfId="0" applyFont="1" applyFill="1" applyBorder="1" applyAlignment="1" applyProtection="1">
      <alignment horizontal="center" vertical="center" wrapText="1"/>
    </xf>
    <xf numFmtId="0" fontId="21" fillId="5" borderId="57" xfId="0" applyFont="1" applyFill="1" applyBorder="1" applyAlignment="1" applyProtection="1">
      <alignment horizontal="center" vertical="center" wrapText="1"/>
    </xf>
    <xf numFmtId="0" fontId="24" fillId="8" borderId="5" xfId="0" applyFont="1" applyFill="1" applyBorder="1" applyAlignment="1" applyProtection="1">
      <alignment horizontal="right" vertical="center" wrapText="1"/>
    </xf>
    <xf numFmtId="0" fontId="34" fillId="0" borderId="9" xfId="0" applyFont="1" applyBorder="1" applyAlignment="1" applyProtection="1">
      <alignment horizontal="centerContinuous" vertical="center" wrapText="1"/>
    </xf>
    <xf numFmtId="0" fontId="0" fillId="5" borderId="2" xfId="0" applyFont="1" applyFill="1" applyBorder="1" applyAlignment="1" applyProtection="1">
      <alignment horizontal="centerContinuous" vertical="center"/>
    </xf>
    <xf numFmtId="0" fontId="1" fillId="6" borderId="5" xfId="0" applyFont="1" applyFill="1" applyBorder="1" applyAlignment="1">
      <alignment vertical="center"/>
    </xf>
    <xf numFmtId="0" fontId="20" fillId="0" borderId="0" xfId="0" applyFont="1" applyBorder="1" applyAlignment="1">
      <alignment vertical="center"/>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8" fillId="5" borderId="16" xfId="0" applyFont="1" applyFill="1" applyBorder="1" applyAlignment="1" applyProtection="1">
      <alignment horizontal="center" vertical="center"/>
      <protection locked="0"/>
    </xf>
    <xf numFmtId="0" fontId="8" fillId="5" borderId="18" xfId="0" applyFont="1" applyFill="1" applyBorder="1" applyAlignment="1" applyProtection="1">
      <alignment horizontal="center" vertical="center"/>
      <protection locked="0"/>
    </xf>
    <xf numFmtId="0" fontId="8" fillId="5" borderId="13"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0" fillId="0" borderId="11" xfId="0" applyBorder="1" applyAlignment="1">
      <alignment horizontal="center"/>
    </xf>
    <xf numFmtId="0" fontId="0" fillId="0" borderId="7" xfId="0" applyBorder="1" applyAlignment="1">
      <alignment horizontal="center"/>
    </xf>
    <xf numFmtId="0" fontId="8" fillId="0" borderId="24" xfId="0" applyFont="1" applyBorder="1"/>
    <xf numFmtId="0" fontId="8" fillId="0" borderId="13" xfId="0" applyFont="1" applyBorder="1"/>
    <xf numFmtId="0" fontId="8" fillId="0" borderId="36" xfId="0" applyFont="1" applyBorder="1"/>
    <xf numFmtId="167" fontId="8" fillId="0" borderId="34" xfId="2" applyNumberFormat="1" applyFont="1" applyBorder="1" applyAlignment="1">
      <alignment horizontal="center" vertical="center"/>
    </xf>
    <xf numFmtId="167" fontId="8" fillId="0" borderId="35" xfId="2"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8" fillId="0" borderId="23" xfId="0" applyFont="1" applyBorder="1"/>
    <xf numFmtId="0" fontId="8" fillId="0" borderId="16" xfId="0" applyFont="1" applyBorder="1"/>
    <xf numFmtId="0" fontId="8" fillId="0" borderId="17" xfId="0" applyFont="1" applyBorder="1"/>
    <xf numFmtId="0" fontId="8" fillId="0" borderId="31" xfId="0" applyFont="1" applyBorder="1"/>
    <xf numFmtId="0" fontId="8" fillId="0" borderId="30" xfId="0" applyFont="1" applyBorder="1"/>
    <xf numFmtId="0" fontId="8" fillId="0" borderId="37" xfId="0" applyFont="1" applyBorder="1"/>
    <xf numFmtId="0" fontId="3" fillId="3" borderId="23"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6" xfId="0" applyFont="1" applyBorder="1" applyAlignment="1">
      <alignment horizontal="center" vertical="center" wrapText="1"/>
    </xf>
    <xf numFmtId="0" fontId="8" fillId="0" borderId="24" xfId="0" applyFont="1" applyBorder="1" applyAlignment="1">
      <alignment horizontal="left"/>
    </xf>
    <xf numFmtId="0" fontId="8" fillId="0" borderId="13" xfId="0" applyFont="1" applyBorder="1" applyAlignment="1">
      <alignment horizontal="left"/>
    </xf>
    <xf numFmtId="0" fontId="8" fillId="0" borderId="36" xfId="0" applyFont="1" applyBorder="1" applyAlignment="1">
      <alignment horizontal="left"/>
    </xf>
    <xf numFmtId="0" fontId="8" fillId="0" borderId="24" xfId="0" applyFont="1" applyBorder="1" applyAlignment="1" applyProtection="1">
      <alignment horizontal="left"/>
      <protection locked="0"/>
    </xf>
    <xf numFmtId="0" fontId="8" fillId="0" borderId="13" xfId="0" applyFont="1" applyBorder="1" applyAlignment="1" applyProtection="1">
      <alignment horizontal="left"/>
      <protection locked="0"/>
    </xf>
    <xf numFmtId="0" fontId="8" fillId="0" borderId="36" xfId="0" applyFont="1" applyBorder="1" applyAlignment="1" applyProtection="1">
      <alignment horizontal="left"/>
      <protection locked="0"/>
    </xf>
    <xf numFmtId="0" fontId="5" fillId="9" borderId="9" xfId="0" applyFont="1" applyFill="1" applyBorder="1" applyAlignment="1" applyProtection="1">
      <alignment horizontal="center" vertical="center"/>
    </xf>
    <xf numFmtId="0" fontId="5" fillId="9" borderId="2" xfId="0" applyFont="1" applyFill="1" applyBorder="1" applyAlignment="1" applyProtection="1">
      <alignment horizontal="center" vertical="center"/>
    </xf>
    <xf numFmtId="0" fontId="5" fillId="9" borderId="1" xfId="0" applyFont="1" applyFill="1" applyBorder="1" applyAlignment="1" applyProtection="1">
      <alignment horizontal="center" vertical="center"/>
    </xf>
    <xf numFmtId="0" fontId="0" fillId="0" borderId="9" xfId="0" applyBorder="1" applyAlignment="1" applyProtection="1">
      <alignment horizontal="center"/>
    </xf>
    <xf numFmtId="0" fontId="0" fillId="0" borderId="1" xfId="0" applyBorder="1" applyAlignment="1" applyProtection="1">
      <alignment horizontal="center"/>
    </xf>
    <xf numFmtId="0" fontId="5" fillId="9" borderId="17" xfId="0" applyFont="1" applyFill="1" applyBorder="1" applyAlignment="1" applyProtection="1">
      <alignment horizontal="center"/>
    </xf>
    <xf numFmtId="0" fontId="5" fillId="9" borderId="27" xfId="0" applyFont="1" applyFill="1" applyBorder="1" applyAlignment="1" applyProtection="1">
      <alignment horizontal="center"/>
    </xf>
    <xf numFmtId="0" fontId="5" fillId="9" borderId="28" xfId="0" applyFont="1" applyFill="1" applyBorder="1" applyAlignment="1" applyProtection="1">
      <alignment horizontal="center"/>
    </xf>
    <xf numFmtId="0" fontId="4" fillId="9" borderId="9" xfId="0" applyFont="1" applyFill="1" applyBorder="1" applyAlignment="1" applyProtection="1">
      <alignment horizontal="center"/>
    </xf>
    <xf numFmtId="0" fontId="4" fillId="9" borderId="2" xfId="0" applyFont="1" applyFill="1" applyBorder="1" applyAlignment="1" applyProtection="1">
      <alignment horizontal="center"/>
    </xf>
    <xf numFmtId="0" fontId="4" fillId="9" borderId="1" xfId="0" applyFont="1" applyFill="1" applyBorder="1" applyAlignment="1" applyProtection="1">
      <alignment horizontal="center"/>
    </xf>
    <xf numFmtId="0" fontId="7" fillId="9" borderId="23" xfId="0" applyFont="1" applyFill="1" applyBorder="1" applyAlignment="1" applyProtection="1">
      <alignment horizontal="center" vertical="center" wrapText="1"/>
    </xf>
    <xf numFmtId="0" fontId="7" fillId="9" borderId="16" xfId="0" applyFont="1" applyFill="1" applyBorder="1" applyAlignment="1" applyProtection="1">
      <alignment horizontal="center" vertical="center" wrapText="1"/>
    </xf>
    <xf numFmtId="0" fontId="7" fillId="9" borderId="20" xfId="0" applyFont="1" applyFill="1" applyBorder="1" applyAlignment="1" applyProtection="1">
      <alignment horizontal="center" vertical="center" wrapText="1"/>
    </xf>
    <xf numFmtId="0" fontId="7" fillId="9" borderId="21" xfId="0" applyFont="1" applyFill="1" applyBorder="1" applyAlignment="1" applyProtection="1">
      <alignment horizontal="center" vertical="center" wrapText="1"/>
    </xf>
    <xf numFmtId="0" fontId="5" fillId="9" borderId="16" xfId="0" applyFont="1" applyFill="1" applyBorder="1" applyAlignment="1" applyProtection="1">
      <alignment horizontal="left" vertical="center"/>
    </xf>
    <xf numFmtId="0" fontId="5" fillId="9" borderId="17" xfId="0" applyFont="1" applyFill="1" applyBorder="1" applyAlignment="1" applyProtection="1">
      <alignment horizontal="left" vertical="center"/>
    </xf>
    <xf numFmtId="165" fontId="5" fillId="0" borderId="6" xfId="0" applyNumberFormat="1" applyFont="1" applyBorder="1" applyAlignment="1" applyProtection="1">
      <alignment horizontal="left" vertical="center" wrapText="1"/>
      <protection locked="0"/>
    </xf>
    <xf numFmtId="165" fontId="5" fillId="0" borderId="7" xfId="0" applyNumberFormat="1" applyFont="1" applyBorder="1" applyAlignment="1" applyProtection="1">
      <alignment horizontal="left" vertical="center" wrapText="1"/>
      <protection locked="0"/>
    </xf>
    <xf numFmtId="0" fontId="5" fillId="9" borderId="21" xfId="0" applyFont="1" applyFill="1" applyBorder="1" applyAlignment="1" applyProtection="1">
      <alignment horizontal="left" vertical="center"/>
    </xf>
    <xf numFmtId="0" fontId="5" fillId="9" borderId="29" xfId="0" applyFont="1" applyFill="1" applyBorder="1" applyAlignment="1" applyProtection="1">
      <alignment horizontal="left" vertical="center"/>
    </xf>
    <xf numFmtId="165" fontId="5" fillId="0" borderId="38" xfId="0" applyNumberFormat="1" applyFont="1" applyBorder="1" applyAlignment="1" applyProtection="1">
      <alignment horizontal="left" vertical="center" wrapText="1"/>
    </xf>
    <xf numFmtId="165" fontId="5" fillId="0" borderId="39" xfId="0" applyNumberFormat="1" applyFont="1" applyBorder="1" applyAlignment="1" applyProtection="1">
      <alignment horizontal="left" vertical="center" wrapText="1"/>
    </xf>
    <xf numFmtId="0" fontId="5" fillId="9" borderId="23" xfId="0" applyFont="1" applyFill="1" applyBorder="1" applyAlignment="1" applyProtection="1">
      <alignment horizontal="center"/>
    </xf>
    <xf numFmtId="0" fontId="5" fillId="9" borderId="16" xfId="0" applyFont="1" applyFill="1" applyBorder="1" applyAlignment="1" applyProtection="1">
      <alignment horizontal="center"/>
    </xf>
    <xf numFmtId="0" fontId="12" fillId="9" borderId="9" xfId="0" applyFont="1" applyFill="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6" borderId="6" xfId="0" applyFont="1" applyFill="1" applyBorder="1" applyAlignment="1" applyProtection="1">
      <alignment horizontal="center"/>
    </xf>
    <xf numFmtId="0" fontId="4" fillId="6" borderId="7" xfId="0" applyFont="1" applyFill="1" applyBorder="1" applyAlignment="1" applyProtection="1">
      <alignment horizontal="center"/>
    </xf>
    <xf numFmtId="0" fontId="4" fillId="9" borderId="14" xfId="0" applyFont="1" applyFill="1" applyBorder="1" applyAlignment="1" applyProtection="1">
      <alignment horizontal="left" vertical="center"/>
    </xf>
    <xf numFmtId="0" fontId="4" fillId="9" borderId="11" xfId="0" applyFont="1" applyFill="1" applyBorder="1" applyAlignment="1" applyProtection="1">
      <alignment horizontal="left" vertical="center"/>
    </xf>
    <xf numFmtId="0" fontId="4" fillId="6" borderId="9"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5" fillId="6" borderId="9" xfId="0" applyFont="1" applyFill="1" applyBorder="1" applyAlignment="1" applyProtection="1">
      <alignment horizontal="center"/>
    </xf>
    <xf numFmtId="0" fontId="5" fillId="6" borderId="2" xfId="0" applyFont="1" applyFill="1" applyBorder="1" applyAlignment="1" applyProtection="1">
      <alignment horizontal="center"/>
    </xf>
    <xf numFmtId="0" fontId="5" fillId="6" borderId="1" xfId="0" applyFont="1" applyFill="1" applyBorder="1" applyAlignment="1" applyProtection="1">
      <alignment horizontal="center"/>
    </xf>
    <xf numFmtId="0" fontId="3" fillId="6" borderId="9" xfId="0" applyFont="1" applyFill="1" applyBorder="1" applyAlignment="1" applyProtection="1">
      <alignment horizontal="center"/>
    </xf>
    <xf numFmtId="0" fontId="3" fillId="6" borderId="2" xfId="0" applyFont="1" applyFill="1" applyBorder="1" applyAlignment="1" applyProtection="1">
      <alignment horizontal="center"/>
    </xf>
    <xf numFmtId="0" fontId="3" fillId="6" borderId="1" xfId="0" applyFont="1" applyFill="1" applyBorder="1" applyAlignment="1" applyProtection="1">
      <alignment horizontal="center"/>
    </xf>
    <xf numFmtId="0" fontId="15" fillId="0" borderId="9"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15" fillId="0" borderId="1" xfId="0" applyFont="1" applyBorder="1" applyAlignment="1" applyProtection="1">
      <alignment horizontal="center"/>
      <protection locked="0"/>
    </xf>
    <xf numFmtId="0" fontId="15" fillId="0" borderId="9"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0" fillId="5" borderId="20" xfId="0" applyFill="1" applyBorder="1" applyAlignment="1" applyProtection="1">
      <alignment horizontal="center"/>
      <protection locked="0"/>
    </xf>
    <xf numFmtId="0" fontId="0" fillId="5" borderId="21" xfId="0" applyFill="1" applyBorder="1" applyAlignment="1" applyProtection="1">
      <alignment horizontal="center"/>
      <protection locked="0"/>
    </xf>
    <xf numFmtId="0" fontId="0" fillId="5" borderId="29" xfId="0" applyFill="1" applyBorder="1" applyAlignment="1" applyProtection="1">
      <alignment horizontal="center"/>
      <protection locked="0"/>
    </xf>
    <xf numFmtId="0" fontId="0" fillId="5" borderId="25" xfId="0" applyFill="1" applyBorder="1" applyAlignment="1" applyProtection="1">
      <alignment horizontal="center"/>
      <protection locked="0"/>
    </xf>
    <xf numFmtId="0" fontId="0" fillId="5" borderId="26" xfId="0" applyFill="1" applyBorder="1" applyAlignment="1" applyProtection="1">
      <alignment horizontal="center"/>
      <protection locked="0"/>
    </xf>
    <xf numFmtId="0" fontId="1" fillId="6" borderId="9" xfId="0" applyFont="1" applyFill="1" applyBorder="1" applyAlignment="1" applyProtection="1">
      <alignment horizontal="center" vertical="center"/>
    </xf>
    <xf numFmtId="0" fontId="1" fillId="6" borderId="1" xfId="0" applyFont="1" applyFill="1" applyBorder="1" applyAlignment="1" applyProtection="1">
      <alignment horizontal="center" vertical="center"/>
    </xf>
    <xf numFmtId="0" fontId="1" fillId="6" borderId="2" xfId="0" applyFont="1" applyFill="1" applyBorder="1" applyAlignment="1" applyProtection="1">
      <alignment horizontal="center" vertical="center"/>
    </xf>
    <xf numFmtId="0" fontId="5" fillId="8" borderId="14" xfId="0" applyFont="1" applyFill="1" applyBorder="1" applyAlignment="1" applyProtection="1">
      <alignment horizontal="center" vertical="center" wrapText="1"/>
    </xf>
    <xf numFmtId="0" fontId="5" fillId="8" borderId="15" xfId="0" applyFont="1" applyFill="1" applyBorder="1" applyAlignment="1" applyProtection="1">
      <alignment horizontal="center" vertical="center" wrapText="1"/>
    </xf>
    <xf numFmtId="0" fontId="5" fillId="8" borderId="12" xfId="0" applyFont="1" applyFill="1" applyBorder="1" applyAlignment="1" applyProtection="1">
      <alignment horizontal="center" vertical="center" wrapText="1"/>
    </xf>
    <xf numFmtId="0" fontId="5" fillId="8" borderId="8"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7" fillId="5" borderId="3" xfId="0" applyFont="1" applyFill="1" applyBorder="1" applyAlignment="1" applyProtection="1">
      <alignment horizontal="center" vertical="top"/>
      <protection locked="0"/>
    </xf>
    <xf numFmtId="0" fontId="1" fillId="8" borderId="14" xfId="0" applyFont="1" applyFill="1" applyBorder="1" applyAlignment="1" applyProtection="1">
      <alignment horizontal="right" vertical="center"/>
    </xf>
    <xf numFmtId="0" fontId="1" fillId="8" borderId="11" xfId="0" applyFont="1" applyFill="1" applyBorder="1" applyAlignment="1" applyProtection="1">
      <alignment horizontal="right" vertical="center"/>
    </xf>
    <xf numFmtId="0" fontId="1" fillId="8" borderId="0" xfId="0" applyFont="1" applyFill="1" applyBorder="1" applyAlignment="1" applyProtection="1">
      <alignment horizontal="right" vertical="center"/>
    </xf>
    <xf numFmtId="0" fontId="1" fillId="8" borderId="8" xfId="0" applyFont="1" applyFill="1" applyBorder="1" applyAlignment="1" applyProtection="1">
      <alignment horizontal="right" vertical="center"/>
    </xf>
    <xf numFmtId="0" fontId="1" fillId="5" borderId="9" xfId="0" applyFont="1" applyFill="1" applyBorder="1" applyAlignment="1" applyProtection="1">
      <alignment horizontal="right" vertical="center"/>
    </xf>
    <xf numFmtId="0" fontId="1" fillId="5" borderId="2" xfId="0" applyFont="1" applyFill="1" applyBorder="1" applyAlignment="1" applyProtection="1">
      <alignment horizontal="right" vertical="center"/>
    </xf>
    <xf numFmtId="0" fontId="1" fillId="5" borderId="1" xfId="0" applyFont="1" applyFill="1" applyBorder="1" applyAlignment="1" applyProtection="1">
      <alignment horizontal="right" vertical="center"/>
    </xf>
    <xf numFmtId="0" fontId="7" fillId="5" borderId="10" xfId="0" applyFont="1" applyFill="1" applyBorder="1" applyAlignment="1" applyProtection="1">
      <alignment horizontal="left" vertical="top"/>
    </xf>
    <xf numFmtId="0" fontId="7" fillId="5" borderId="2"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xf>
    <xf numFmtId="0" fontId="1" fillId="5" borderId="0" xfId="0" applyFont="1" applyFill="1" applyBorder="1" applyAlignment="1" applyProtection="1">
      <alignment horizontal="center" vertical="center"/>
    </xf>
    <xf numFmtId="0" fontId="7" fillId="8" borderId="12" xfId="0" applyFont="1" applyFill="1" applyBorder="1" applyAlignment="1" applyProtection="1">
      <alignment horizontal="center" vertical="top"/>
    </xf>
    <xf numFmtId="0" fontId="7" fillId="8" borderId="0" xfId="0" applyFont="1" applyFill="1" applyBorder="1" applyAlignment="1" applyProtection="1">
      <alignment horizontal="center" vertical="top"/>
    </xf>
    <xf numFmtId="0" fontId="7" fillId="8" borderId="12" xfId="0" applyFont="1" applyFill="1" applyBorder="1" applyAlignment="1" applyProtection="1">
      <alignment horizontal="center" vertical="top" wrapText="1"/>
      <protection locked="0"/>
    </xf>
    <xf numFmtId="0" fontId="7" fillId="8" borderId="0" xfId="0" applyFont="1" applyFill="1" applyBorder="1" applyAlignment="1" applyProtection="1">
      <alignment horizontal="center" vertical="top" wrapText="1"/>
      <protection locked="0"/>
    </xf>
    <xf numFmtId="0" fontId="4" fillId="6" borderId="12"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5" fillId="6" borderId="12" xfId="0" applyFont="1" applyFill="1" applyBorder="1" applyAlignment="1">
      <alignment horizontal="center" vertical="center"/>
    </xf>
    <xf numFmtId="0" fontId="5" fillId="6" borderId="0" xfId="0" applyFont="1" applyFill="1" applyBorder="1" applyAlignment="1">
      <alignment horizontal="center" vertical="center"/>
    </xf>
    <xf numFmtId="0" fontId="3" fillId="6" borderId="9"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5" fillId="0" borderId="9" xfId="0" applyFont="1" applyBorder="1" applyAlignment="1" applyProtection="1">
      <alignment horizontal="center"/>
    </xf>
    <xf numFmtId="0" fontId="15" fillId="0" borderId="2" xfId="0" applyFont="1" applyBorder="1" applyAlignment="1" applyProtection="1">
      <alignment horizontal="center"/>
    </xf>
    <xf numFmtId="0" fontId="15" fillId="0" borderId="1" xfId="0" applyFont="1" applyBorder="1" applyAlignment="1" applyProtection="1">
      <alignment horizontal="center"/>
    </xf>
    <xf numFmtId="0" fontId="15" fillId="0" borderId="9"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7" fillId="8" borderId="0" xfId="0" applyFont="1" applyFill="1" applyBorder="1" applyAlignment="1">
      <alignment horizontal="center" vertical="center"/>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4" fillId="6" borderId="9"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1" xfId="0" applyFont="1" applyFill="1" applyBorder="1" applyAlignment="1">
      <alignment horizontal="center" vertical="center"/>
    </xf>
    <xf numFmtId="0" fontId="4" fillId="9" borderId="12" xfId="0" applyFont="1" applyFill="1" applyBorder="1" applyAlignment="1">
      <alignment horizontal="left" vertical="center"/>
    </xf>
    <xf numFmtId="0" fontId="4" fillId="9" borderId="0" xfId="0" applyFont="1" applyFill="1" applyBorder="1" applyAlignment="1">
      <alignment horizontal="left" vertical="center"/>
    </xf>
    <xf numFmtId="0" fontId="12" fillId="9" borderId="9" xfId="0" applyFont="1" applyFill="1" applyBorder="1" applyAlignment="1">
      <alignment horizontal="left" vertical="center" wrapText="1"/>
    </xf>
    <xf numFmtId="0" fontId="4" fillId="9" borderId="2" xfId="0" applyFont="1" applyFill="1" applyBorder="1" applyAlignment="1">
      <alignment horizontal="left" vertical="center" wrapText="1"/>
    </xf>
    <xf numFmtId="0" fontId="15" fillId="6" borderId="14"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9" borderId="31" xfId="0" applyFont="1" applyFill="1" applyBorder="1" applyAlignment="1">
      <alignment horizontal="center" vertical="center" wrapText="1"/>
    </xf>
    <xf numFmtId="0" fontId="7" fillId="9" borderId="30" xfId="0" applyFont="1" applyFill="1" applyBorder="1" applyAlignment="1">
      <alignment horizontal="center" vertical="center" wrapText="1"/>
    </xf>
    <xf numFmtId="0" fontId="5" fillId="9" borderId="16" xfId="0" applyFont="1" applyFill="1" applyBorder="1" applyAlignment="1">
      <alignment horizontal="left" vertical="center"/>
    </xf>
    <xf numFmtId="0" fontId="5" fillId="9" borderId="17" xfId="0" applyFont="1" applyFill="1" applyBorder="1" applyAlignment="1">
      <alignment horizontal="left" vertical="center"/>
    </xf>
    <xf numFmtId="165" fontId="5" fillId="0" borderId="49" xfId="0" applyNumberFormat="1" applyFont="1" applyBorder="1" applyAlignment="1" applyProtection="1">
      <alignment horizontal="left" vertical="center" wrapText="1"/>
    </xf>
    <xf numFmtId="165" fontId="5" fillId="0" borderId="50" xfId="0" applyNumberFormat="1" applyFont="1" applyBorder="1" applyAlignment="1" applyProtection="1">
      <alignment horizontal="left" vertical="center" wrapText="1"/>
    </xf>
    <xf numFmtId="165" fontId="5" fillId="0" borderId="51" xfId="0" applyNumberFormat="1" applyFont="1" applyBorder="1" applyAlignment="1" applyProtection="1">
      <alignment horizontal="left" vertical="center" wrapText="1"/>
    </xf>
    <xf numFmtId="0" fontId="5" fillId="9" borderId="30" xfId="0" applyFont="1" applyFill="1" applyBorder="1" applyAlignment="1">
      <alignment horizontal="left" vertical="center"/>
    </xf>
    <xf numFmtId="0" fontId="5" fillId="9" borderId="37" xfId="0" applyFont="1" applyFill="1" applyBorder="1" applyAlignment="1">
      <alignment horizontal="left" vertical="center"/>
    </xf>
    <xf numFmtId="165" fontId="5" fillId="0" borderId="12" xfId="0" applyNumberFormat="1" applyFont="1" applyBorder="1" applyAlignment="1" applyProtection="1">
      <alignment horizontal="left" vertical="center" wrapText="1"/>
      <protection locked="0"/>
    </xf>
    <xf numFmtId="165" fontId="5" fillId="0" borderId="0" xfId="0" applyNumberFormat="1" applyFont="1" applyBorder="1" applyAlignment="1" applyProtection="1">
      <alignment horizontal="left" vertical="center" wrapText="1"/>
      <protection locked="0"/>
    </xf>
    <xf numFmtId="165" fontId="5" fillId="0" borderId="8" xfId="0" applyNumberFormat="1" applyFont="1" applyBorder="1" applyAlignment="1" applyProtection="1">
      <alignment horizontal="left" vertical="center" wrapText="1"/>
      <protection locked="0"/>
    </xf>
    <xf numFmtId="0" fontId="5" fillId="9" borderId="55" xfId="0" applyFont="1" applyFill="1" applyBorder="1" applyAlignment="1">
      <alignment horizontal="center"/>
    </xf>
    <xf numFmtId="0" fontId="5" fillId="9" borderId="40" xfId="0" applyFont="1" applyFill="1" applyBorder="1" applyAlignment="1">
      <alignment horizontal="center"/>
    </xf>
    <xf numFmtId="0" fontId="5" fillId="9" borderId="56" xfId="0" applyFont="1" applyFill="1" applyBorder="1" applyAlignment="1">
      <alignment horizontal="center"/>
    </xf>
    <xf numFmtId="0" fontId="1" fillId="8" borderId="14" xfId="0" applyFont="1" applyFill="1" applyBorder="1" applyAlignment="1">
      <alignment horizontal="right" vertical="center"/>
    </xf>
    <xf numFmtId="0" fontId="1" fillId="8" borderId="11" xfId="0" applyFont="1" applyFill="1" applyBorder="1" applyAlignment="1">
      <alignment horizontal="right" vertical="center"/>
    </xf>
    <xf numFmtId="0" fontId="1" fillId="8" borderId="0" xfId="0" applyFont="1" applyFill="1" applyBorder="1" applyAlignment="1">
      <alignment horizontal="right" vertical="center"/>
    </xf>
    <xf numFmtId="0" fontId="1" fillId="8" borderId="8" xfId="0" applyFont="1" applyFill="1" applyBorder="1" applyAlignment="1">
      <alignment horizontal="right" vertical="center"/>
    </xf>
    <xf numFmtId="0" fontId="1" fillId="5" borderId="9" xfId="0" applyFont="1" applyFill="1" applyBorder="1" applyAlignment="1">
      <alignment horizontal="right" vertical="center"/>
    </xf>
    <xf numFmtId="0" fontId="1" fillId="5" borderId="2" xfId="0" applyFont="1" applyFill="1" applyBorder="1" applyAlignment="1">
      <alignment horizontal="right" vertical="center"/>
    </xf>
    <xf numFmtId="0" fontId="1" fillId="5" borderId="1" xfId="0" applyFont="1" applyFill="1" applyBorder="1" applyAlignment="1">
      <alignment horizontal="right" vertical="center"/>
    </xf>
    <xf numFmtId="0" fontId="7" fillId="5" borderId="10" xfId="0" applyFont="1" applyFill="1" applyBorder="1" applyAlignment="1">
      <alignment horizontal="left" vertical="top"/>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1" fillId="6" borderId="9"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5" xfId="0" applyFont="1" applyFill="1" applyBorder="1" applyAlignment="1">
      <alignment horizontal="center" vertical="center"/>
    </xf>
    <xf numFmtId="165" fontId="5" fillId="0" borderId="52" xfId="0" applyNumberFormat="1" applyFont="1" applyBorder="1" applyAlignment="1" applyProtection="1">
      <alignment horizontal="center" vertical="center"/>
    </xf>
    <xf numFmtId="165" fontId="5" fillId="0" borderId="53" xfId="0" applyNumberFormat="1" applyFont="1" applyBorder="1" applyAlignment="1" applyProtection="1">
      <alignment horizontal="center" vertical="center"/>
    </xf>
    <xf numFmtId="165" fontId="5" fillId="0" borderId="54" xfId="0" applyNumberFormat="1" applyFont="1" applyBorder="1" applyAlignment="1" applyProtection="1">
      <alignment horizontal="center" vertical="center"/>
    </xf>
    <xf numFmtId="165" fontId="8" fillId="5" borderId="38" xfId="0" applyNumberFormat="1" applyFont="1" applyFill="1" applyBorder="1" applyAlignment="1">
      <alignment horizontal="center" vertical="center"/>
    </xf>
    <xf numFmtId="165" fontId="8" fillId="5" borderId="39" xfId="0" applyNumberFormat="1" applyFont="1" applyFill="1" applyBorder="1" applyAlignment="1">
      <alignment horizontal="center" vertical="center"/>
    </xf>
    <xf numFmtId="165" fontId="8" fillId="5" borderId="61" xfId="0" applyNumberFormat="1"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9" borderId="9" xfId="0" applyFont="1" applyFill="1" applyBorder="1" applyAlignment="1">
      <alignment horizontal="center"/>
    </xf>
    <xf numFmtId="0" fontId="4" fillId="9" borderId="2" xfId="0" applyFont="1" applyFill="1" applyBorder="1" applyAlignment="1">
      <alignment horizontal="center"/>
    </xf>
    <xf numFmtId="0" fontId="4" fillId="9" borderId="1" xfId="0" applyFont="1" applyFill="1" applyBorder="1" applyAlignment="1">
      <alignment horizontal="center"/>
    </xf>
    <xf numFmtId="0" fontId="5" fillId="9" borderId="62" xfId="0" applyFont="1" applyFill="1" applyBorder="1" applyAlignment="1">
      <alignment horizontal="center"/>
    </xf>
    <xf numFmtId="0" fontId="5" fillId="9" borderId="27" xfId="0" applyFont="1" applyFill="1" applyBorder="1" applyAlignment="1">
      <alignment horizontal="center"/>
    </xf>
    <xf numFmtId="0" fontId="5" fillId="9" borderId="28" xfId="0" applyFont="1" applyFill="1" applyBorder="1" applyAlignment="1">
      <alignment horizontal="center"/>
    </xf>
    <xf numFmtId="0" fontId="1" fillId="6" borderId="1" xfId="0" applyFont="1" applyFill="1" applyBorder="1" applyAlignment="1">
      <alignment horizontal="center" vertical="center"/>
    </xf>
    <xf numFmtId="0" fontId="26" fillId="5" borderId="14" xfId="0" applyFont="1" applyFill="1" applyBorder="1" applyAlignment="1">
      <alignment horizontal="right" vertical="center"/>
    </xf>
    <xf numFmtId="0" fontId="26" fillId="5" borderId="11" xfId="0" applyFont="1" applyFill="1" applyBorder="1" applyAlignment="1">
      <alignment horizontal="right" vertical="center"/>
    </xf>
    <xf numFmtId="0" fontId="25" fillId="4" borderId="14" xfId="0" applyFont="1" applyFill="1" applyBorder="1" applyAlignment="1">
      <alignment vertical="center"/>
    </xf>
    <xf numFmtId="0" fontId="25" fillId="4" borderId="11" xfId="0" applyFont="1" applyFill="1" applyBorder="1" applyAlignment="1">
      <alignment vertical="center"/>
    </xf>
    <xf numFmtId="0" fontId="14" fillId="8" borderId="6" xfId="0" applyFont="1" applyFill="1" applyBorder="1" applyAlignment="1" applyProtection="1">
      <alignment horizontal="center" vertical="top" wrapText="1"/>
      <protection locked="0"/>
    </xf>
    <xf numFmtId="0" fontId="14" fillId="8" borderId="7" xfId="0" applyFont="1" applyFill="1" applyBorder="1" applyAlignment="1" applyProtection="1">
      <alignment horizontal="center" vertical="top" wrapText="1"/>
      <protection locked="0"/>
    </xf>
    <xf numFmtId="0" fontId="14" fillId="8" borderId="5" xfId="0" applyFont="1" applyFill="1" applyBorder="1" applyAlignment="1" applyProtection="1">
      <alignment horizontal="center" vertical="top" wrapText="1"/>
      <protection locked="0"/>
    </xf>
    <xf numFmtId="0" fontId="17" fillId="8" borderId="15"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25" fillId="4" borderId="12" xfId="0" applyFont="1" applyFill="1" applyBorder="1" applyAlignment="1">
      <alignment vertical="center" wrapText="1"/>
    </xf>
    <xf numFmtId="0" fontId="25" fillId="4" borderId="0" xfId="0" applyFont="1" applyFill="1" applyBorder="1" applyAlignment="1">
      <alignment vertical="center" wrapText="1"/>
    </xf>
    <xf numFmtId="0" fontId="14" fillId="8" borderId="14" xfId="0" applyFont="1" applyFill="1" applyBorder="1" applyAlignment="1" applyProtection="1">
      <alignment horizontal="center" vertical="top"/>
    </xf>
    <xf numFmtId="0" fontId="14" fillId="8" borderId="11" xfId="0" applyFont="1" applyFill="1" applyBorder="1" applyAlignment="1" applyProtection="1">
      <alignment horizontal="center" vertical="top"/>
    </xf>
    <xf numFmtId="0" fontId="14" fillId="8" borderId="15" xfId="0" applyFont="1" applyFill="1" applyBorder="1" applyAlignment="1" applyProtection="1">
      <alignment horizontal="center" vertical="top"/>
    </xf>
    <xf numFmtId="0" fontId="25" fillId="0" borderId="9"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25" fillId="10" borderId="9" xfId="0" applyFont="1" applyFill="1" applyBorder="1" applyAlignment="1">
      <alignment horizontal="center" vertical="center"/>
    </xf>
    <xf numFmtId="0" fontId="25" fillId="10" borderId="2" xfId="0" applyFont="1" applyFill="1" applyBorder="1" applyAlignment="1">
      <alignment horizontal="center" vertical="center"/>
    </xf>
    <xf numFmtId="0" fontId="25" fillId="10" borderId="1" xfId="0" applyFont="1" applyFill="1" applyBorder="1" applyAlignment="1">
      <alignment horizontal="center" vertical="center"/>
    </xf>
    <xf numFmtId="0" fontId="12" fillId="5" borderId="9" xfId="0" applyFont="1" applyFill="1" applyBorder="1" applyAlignment="1" applyProtection="1">
      <alignment horizontal="center" vertical="top" wrapText="1"/>
      <protection locked="0"/>
    </xf>
    <xf numFmtId="0" fontId="12" fillId="5" borderId="2" xfId="0" applyFont="1" applyFill="1" applyBorder="1" applyAlignment="1" applyProtection="1">
      <alignment horizontal="center" vertical="top" wrapText="1"/>
      <protection locked="0"/>
    </xf>
    <xf numFmtId="0" fontId="12" fillId="5" borderId="1" xfId="0" applyFont="1" applyFill="1" applyBorder="1" applyAlignment="1" applyProtection="1">
      <alignment horizontal="center" vertical="top" wrapText="1"/>
      <protection locked="0"/>
    </xf>
    <xf numFmtId="0" fontId="20" fillId="0" borderId="9"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14" fillId="5" borderId="3" xfId="0" applyFont="1" applyFill="1" applyBorder="1" applyAlignment="1" applyProtection="1">
      <alignment horizontal="center" vertical="top"/>
      <protection locked="0"/>
    </xf>
    <xf numFmtId="0" fontId="14" fillId="10" borderId="6" xfId="0" applyFont="1" applyFill="1" applyBorder="1" applyAlignment="1">
      <alignment horizontal="left" vertical="center"/>
    </xf>
    <xf numFmtId="0" fontId="14" fillId="10" borderId="7" xfId="0" applyFont="1" applyFill="1" applyBorder="1" applyAlignment="1">
      <alignment horizontal="left" vertical="center"/>
    </xf>
    <xf numFmtId="0" fontId="14" fillId="5" borderId="7" xfId="0" applyFont="1" applyFill="1" applyBorder="1" applyAlignment="1" applyProtection="1">
      <alignment horizontal="center" vertical="center"/>
      <protection locked="0"/>
    </xf>
    <xf numFmtId="0" fontId="14" fillId="5" borderId="5" xfId="0" applyFont="1" applyFill="1" applyBorder="1" applyAlignment="1" applyProtection="1">
      <alignment horizontal="center" vertical="center"/>
      <protection locked="0"/>
    </xf>
    <xf numFmtId="0" fontId="14" fillId="10" borderId="10" xfId="0" applyFont="1" applyFill="1" applyBorder="1" applyAlignment="1">
      <alignment horizontal="left" vertical="top"/>
    </xf>
    <xf numFmtId="0" fontId="25" fillId="4" borderId="12" xfId="0" applyFont="1" applyFill="1" applyBorder="1" applyAlignment="1">
      <alignment horizontal="center" wrapText="1"/>
    </xf>
    <xf numFmtId="0" fontId="25" fillId="4" borderId="0" xfId="0" applyFont="1" applyFill="1" applyBorder="1" applyAlignment="1">
      <alignment horizontal="center" wrapText="1"/>
    </xf>
    <xf numFmtId="0" fontId="28" fillId="4" borderId="12" xfId="0" applyFont="1" applyFill="1" applyBorder="1" applyAlignment="1">
      <alignment horizontal="center"/>
    </xf>
    <xf numFmtId="0" fontId="28" fillId="4" borderId="0" xfId="0" applyFont="1" applyFill="1" applyBorder="1" applyAlignment="1">
      <alignment horizontal="center"/>
    </xf>
    <xf numFmtId="0" fontId="25" fillId="4" borderId="12" xfId="0" applyFont="1" applyFill="1" applyBorder="1" applyAlignment="1">
      <alignment horizontal="center"/>
    </xf>
    <xf numFmtId="0" fontId="25" fillId="4" borderId="0" xfId="0" applyFont="1" applyFill="1" applyBorder="1" applyAlignment="1">
      <alignment horizontal="center"/>
    </xf>
    <xf numFmtId="0" fontId="25" fillId="4" borderId="9"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0" borderId="9" xfId="0"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1" xfId="0" applyFont="1" applyBorder="1" applyAlignment="1" applyProtection="1">
      <alignment horizontal="center" vertical="center"/>
    </xf>
    <xf numFmtId="0" fontId="25" fillId="4" borderId="9" xfId="0" applyFont="1" applyFill="1" applyBorder="1" applyAlignment="1">
      <alignment vertical="center"/>
    </xf>
    <xf numFmtId="0" fontId="25" fillId="4" borderId="2" xfId="0" applyFont="1" applyFill="1" applyBorder="1" applyAlignment="1">
      <alignment vertical="center"/>
    </xf>
    <xf numFmtId="0" fontId="25" fillId="4" borderId="1" xfId="0" applyFont="1" applyFill="1" applyBorder="1" applyAlignment="1">
      <alignment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 fillId="4" borderId="12" xfId="0" applyFont="1" applyFill="1" applyBorder="1" applyAlignment="1">
      <alignment horizontal="center" vertical="center"/>
    </xf>
    <xf numFmtId="0" fontId="2" fillId="4" borderId="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0"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26" fillId="5" borderId="9" xfId="0" applyFont="1" applyFill="1" applyBorder="1" applyAlignment="1">
      <alignment horizontal="right" vertical="center"/>
    </xf>
    <xf numFmtId="0" fontId="26" fillId="5" borderId="2" xfId="0" applyFont="1" applyFill="1" applyBorder="1" applyAlignment="1">
      <alignment horizontal="right" vertical="center"/>
    </xf>
    <xf numFmtId="0" fontId="26" fillId="5" borderId="7" xfId="0" applyFont="1" applyFill="1" applyBorder="1" applyAlignment="1">
      <alignment horizontal="right" vertical="center"/>
    </xf>
    <xf numFmtId="0" fontId="14" fillId="8" borderId="9" xfId="0" applyFont="1" applyFill="1" applyBorder="1" applyAlignment="1">
      <alignment horizontal="center" vertical="top"/>
    </xf>
    <xf numFmtId="0" fontId="14" fillId="8" borderId="2" xfId="0" applyFont="1" applyFill="1" applyBorder="1" applyAlignment="1">
      <alignment horizontal="center" vertical="top"/>
    </xf>
    <xf numFmtId="0" fontId="14" fillId="8" borderId="1" xfId="0" applyFont="1" applyFill="1" applyBorder="1" applyAlignment="1">
      <alignment horizontal="center" vertical="top"/>
    </xf>
    <xf numFmtId="0" fontId="14" fillId="8" borderId="9" xfId="0" applyFont="1" applyFill="1" applyBorder="1" applyAlignment="1" applyProtection="1">
      <alignment horizontal="center" vertical="top" wrapText="1"/>
      <protection locked="0"/>
    </xf>
    <xf numFmtId="0" fontId="14" fillId="8" borderId="2" xfId="0" applyFont="1" applyFill="1" applyBorder="1" applyAlignment="1" applyProtection="1">
      <alignment horizontal="center" vertical="top" wrapText="1"/>
      <protection locked="0"/>
    </xf>
    <xf numFmtId="0" fontId="14" fillId="8" borderId="1" xfId="0" applyFont="1" applyFill="1" applyBorder="1" applyAlignment="1" applyProtection="1">
      <alignment horizontal="center" vertical="top" wrapText="1"/>
      <protection locked="0"/>
    </xf>
    <xf numFmtId="0" fontId="17" fillId="8" borderId="5" xfId="0" applyFont="1" applyFill="1" applyBorder="1" applyAlignment="1">
      <alignment horizontal="center" vertical="center" wrapText="1"/>
    </xf>
    <xf numFmtId="0" fontId="17" fillId="8" borderId="15" xfId="0" applyFont="1" applyFill="1" applyBorder="1" applyAlignment="1" applyProtection="1">
      <alignment horizontal="center" vertical="center" wrapText="1"/>
    </xf>
    <xf numFmtId="0" fontId="17" fillId="8" borderId="8" xfId="0" applyFont="1" applyFill="1" applyBorder="1" applyAlignment="1" applyProtection="1">
      <alignment horizontal="center" vertical="center" wrapText="1"/>
    </xf>
    <xf numFmtId="0" fontId="14" fillId="8" borderId="9" xfId="0" applyFont="1" applyFill="1" applyBorder="1" applyAlignment="1" applyProtection="1">
      <alignment horizontal="center" vertical="top"/>
    </xf>
    <xf numFmtId="0" fontId="14" fillId="8" borderId="2" xfId="0" applyFont="1" applyFill="1" applyBorder="1" applyAlignment="1" applyProtection="1">
      <alignment horizontal="center" vertical="top"/>
    </xf>
    <xf numFmtId="0" fontId="14" fillId="8" borderId="1" xfId="0" applyFont="1" applyFill="1" applyBorder="1" applyAlignment="1" applyProtection="1">
      <alignment horizontal="center" vertical="top"/>
    </xf>
    <xf numFmtId="0" fontId="14" fillId="0" borderId="9" xfId="0" applyFont="1" applyFill="1" applyBorder="1" applyAlignment="1" applyProtection="1">
      <alignment horizontal="center" vertical="top" wrapText="1"/>
      <protection locked="0"/>
    </xf>
    <xf numFmtId="0" fontId="14" fillId="0" borderId="2" xfId="0" applyFont="1" applyFill="1" applyBorder="1" applyAlignment="1" applyProtection="1">
      <alignment horizontal="center" vertical="top" wrapText="1"/>
      <protection locked="0"/>
    </xf>
    <xf numFmtId="0" fontId="14" fillId="0" borderId="1" xfId="0" applyFont="1" applyFill="1" applyBorder="1" applyAlignment="1" applyProtection="1">
      <alignment horizontal="center" vertical="top" wrapText="1"/>
      <protection locked="0"/>
    </xf>
    <xf numFmtId="0" fontId="20" fillId="0" borderId="9"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1" xfId="0" applyFont="1" applyBorder="1" applyAlignment="1" applyProtection="1">
      <alignment horizontal="center" vertical="center"/>
    </xf>
    <xf numFmtId="0" fontId="3" fillId="0" borderId="9"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6" fillId="5" borderId="9" xfId="0" applyFont="1" applyFill="1" applyBorder="1" applyAlignment="1" applyProtection="1">
      <alignment horizontal="right" vertical="center"/>
    </xf>
    <xf numFmtId="0" fontId="26" fillId="5" borderId="2" xfId="0" applyFont="1" applyFill="1" applyBorder="1" applyAlignment="1" applyProtection="1">
      <alignment horizontal="right" vertical="center"/>
    </xf>
    <xf numFmtId="0" fontId="17" fillId="8" borderId="10" xfId="0" applyFont="1" applyFill="1" applyBorder="1" applyAlignment="1" applyProtection="1">
      <alignment horizontal="center" vertical="center" wrapText="1"/>
    </xf>
    <xf numFmtId="0" fontId="17" fillId="8" borderId="4"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xf numFmtId="0" fontId="25" fillId="4" borderId="14" xfId="0" applyFont="1" applyFill="1" applyBorder="1" applyAlignment="1" applyProtection="1">
      <alignment horizontal="left" vertical="center" wrapText="1"/>
    </xf>
    <xf numFmtId="0" fontId="25" fillId="4" borderId="11" xfId="0" applyFont="1" applyFill="1" applyBorder="1" applyAlignment="1" applyProtection="1">
      <alignment horizontal="left" vertical="center" wrapText="1"/>
    </xf>
    <xf numFmtId="0" fontId="1"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5" fillId="4" borderId="6" xfId="0" applyFont="1" applyFill="1" applyBorder="1" applyAlignment="1" applyProtection="1">
      <alignment horizontal="center" vertical="center"/>
    </xf>
    <xf numFmtId="0" fontId="25" fillId="4" borderId="7" xfId="0" applyFont="1" applyFill="1" applyBorder="1" applyAlignment="1" applyProtection="1">
      <alignment horizontal="center" vertical="center"/>
    </xf>
    <xf numFmtId="0" fontId="3" fillId="4" borderId="9"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2" fillId="4" borderId="9"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4" fillId="4" borderId="9"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165" fontId="0" fillId="5" borderId="9" xfId="0" applyNumberFormat="1" applyFill="1" applyBorder="1" applyAlignment="1" applyProtection="1">
      <alignment horizontal="center"/>
      <protection locked="0"/>
    </xf>
    <xf numFmtId="165" fontId="0" fillId="5" borderId="2" xfId="0" applyNumberFormat="1" applyFill="1" applyBorder="1" applyAlignment="1" applyProtection="1">
      <alignment horizontal="center"/>
      <protection locked="0"/>
    </xf>
    <xf numFmtId="165" fontId="0" fillId="5" borderId="1" xfId="0" applyNumberFormat="1" applyFill="1" applyBorder="1" applyAlignment="1" applyProtection="1">
      <alignment horizontal="center"/>
      <protection locked="0"/>
    </xf>
    <xf numFmtId="0" fontId="30" fillId="0" borderId="9" xfId="0" applyFont="1" applyBorder="1" applyAlignment="1" applyProtection="1">
      <alignment horizontal="center" vertical="center"/>
    </xf>
    <xf numFmtId="0" fontId="30" fillId="0" borderId="2" xfId="0" applyFont="1" applyBorder="1" applyAlignment="1" applyProtection="1">
      <alignment horizontal="center" vertical="center"/>
    </xf>
    <xf numFmtId="0" fontId="30" fillId="0" borderId="1" xfId="0" applyFont="1" applyBorder="1" applyAlignment="1" applyProtection="1">
      <alignment horizontal="center" vertical="center"/>
    </xf>
    <xf numFmtId="0" fontId="25" fillId="4" borderId="9" xfId="0" applyFont="1" applyFill="1" applyBorder="1" applyAlignment="1" applyProtection="1">
      <alignment horizontal="center" vertical="center" wrapText="1"/>
    </xf>
    <xf numFmtId="0" fontId="25" fillId="4" borderId="2" xfId="0" applyFont="1" applyFill="1" applyBorder="1" applyAlignment="1" applyProtection="1">
      <alignment horizontal="center" vertical="center" wrapText="1"/>
    </xf>
    <xf numFmtId="0" fontId="25" fillId="4" borderId="1"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24" fillId="4" borderId="14" xfId="0" applyFont="1" applyFill="1" applyBorder="1" applyAlignment="1" applyProtection="1">
      <alignment horizontal="left" vertical="center"/>
    </xf>
    <xf numFmtId="0" fontId="24" fillId="4" borderId="11" xfId="0" applyFont="1" applyFill="1" applyBorder="1" applyAlignment="1" applyProtection="1">
      <alignment horizontal="left" vertical="center"/>
    </xf>
    <xf numFmtId="0" fontId="27" fillId="4" borderId="14" xfId="0" applyFont="1" applyFill="1" applyBorder="1" applyAlignment="1" applyProtection="1">
      <alignment horizontal="left" vertical="center" wrapText="1"/>
    </xf>
    <xf numFmtId="0" fontId="27" fillId="4" borderId="11" xfId="0" applyFont="1" applyFill="1" applyBorder="1" applyAlignment="1" applyProtection="1">
      <alignment horizontal="left" vertical="center" wrapText="1"/>
    </xf>
    <xf numFmtId="0" fontId="27" fillId="4" borderId="6" xfId="0" applyFont="1" applyFill="1" applyBorder="1" applyAlignment="1" applyProtection="1">
      <alignment horizontal="left" vertical="center" wrapText="1"/>
    </xf>
    <xf numFmtId="0" fontId="27" fillId="4" borderId="7" xfId="0" applyFont="1" applyFill="1" applyBorder="1" applyAlignment="1" applyProtection="1">
      <alignment horizontal="left" vertical="center" wrapText="1"/>
    </xf>
    <xf numFmtId="0" fontId="30" fillId="0" borderId="14"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15" xfId="0" applyFont="1" applyBorder="1" applyAlignment="1" applyProtection="1">
      <alignment horizontal="center" vertical="center" wrapText="1"/>
    </xf>
    <xf numFmtId="0" fontId="30" fillId="0" borderId="6" xfId="0" applyFont="1" applyBorder="1" applyAlignment="1" applyProtection="1">
      <alignment horizontal="center" vertical="center" wrapText="1"/>
    </xf>
    <xf numFmtId="0" fontId="30" fillId="0" borderId="7" xfId="0" applyFont="1" applyBorder="1" applyAlignment="1" applyProtection="1">
      <alignment horizontal="center" vertical="center" wrapText="1"/>
    </xf>
    <xf numFmtId="0" fontId="30" fillId="0" borderId="5" xfId="0" applyFont="1" applyBorder="1" applyAlignment="1" applyProtection="1">
      <alignment horizontal="center" vertical="center" wrapText="1"/>
    </xf>
    <xf numFmtId="0" fontId="14" fillId="10" borderId="10" xfId="0" applyFont="1" applyFill="1" applyBorder="1" applyAlignment="1" applyProtection="1">
      <alignment horizontal="left" vertical="top"/>
    </xf>
    <xf numFmtId="0" fontId="26" fillId="5" borderId="14" xfId="0" applyFont="1" applyFill="1" applyBorder="1" applyAlignment="1" applyProtection="1">
      <alignment horizontal="right" vertical="center"/>
    </xf>
    <xf numFmtId="0" fontId="26" fillId="5" borderId="11" xfId="0" applyFont="1" applyFill="1" applyBorder="1" applyAlignment="1" applyProtection="1">
      <alignment horizontal="right" vertical="center"/>
    </xf>
    <xf numFmtId="0" fontId="14" fillId="10" borderId="6" xfId="0" applyFont="1" applyFill="1" applyBorder="1" applyAlignment="1" applyProtection="1">
      <alignment horizontal="left" vertical="center"/>
    </xf>
    <xf numFmtId="0" fontId="14" fillId="10" borderId="7" xfId="0" applyFont="1" applyFill="1" applyBorder="1" applyAlignment="1" applyProtection="1">
      <alignment horizontal="left" vertical="center"/>
    </xf>
  </cellXfs>
  <cellStyles count="3">
    <cellStyle name="Milliers" xfId="2" builtinId="3"/>
    <cellStyle name="Normal" xfId="0" builtinId="0"/>
    <cellStyle name="Pourcentage" xfId="1" builtinId="5"/>
  </cellStyles>
  <dxfs count="7">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fr-FR"/>
              <a:t>Profil compétences BLOC 1</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tx>
            <c:strRef>
              <c:f>Synthèse!$M$11</c:f>
              <c:strCache>
                <c:ptCount val="1"/>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Synthèse!$M$12:$M$18</c:f>
              <c:strCache>
                <c:ptCount val="7"/>
                <c:pt idx="0">
                  <c:v>C1.1</c:v>
                </c:pt>
                <c:pt idx="1">
                  <c:v>C1.2</c:v>
                </c:pt>
                <c:pt idx="2">
                  <c:v>C1.3</c:v>
                </c:pt>
                <c:pt idx="3">
                  <c:v>C1.4</c:v>
                </c:pt>
                <c:pt idx="4">
                  <c:v>C1.5</c:v>
                </c:pt>
                <c:pt idx="5">
                  <c:v>C1.6</c:v>
                </c:pt>
                <c:pt idx="6">
                  <c:v>C1.7</c:v>
                </c:pt>
              </c:strCache>
            </c:strRef>
          </c:cat>
          <c:val>
            <c:numRef>
              <c:f>Synthèse!$M$12:$M$18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526-48DB-98EE-1109C79CC1E0}"/>
            </c:ext>
          </c:extLst>
        </c:ser>
        <c:ser>
          <c:idx val="1"/>
          <c:order val="1"/>
          <c:tx>
            <c:strRef>
              <c:f>Synthèse!$K$11</c:f>
              <c:strCache>
                <c:ptCount val="1"/>
                <c:pt idx="0">
                  <c:v>% Eleve</c:v>
                </c:pt>
              </c:strCache>
            </c:strRef>
          </c:tx>
          <c:spPr>
            <a:ln w="34925" cap="rnd">
              <a:solidFill>
                <a:schemeClr val="accent3"/>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val>
            <c:numRef>
              <c:f>Synthèse!$K$12:$K$18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E526-48DB-98EE-1109C79CC1E0}"/>
            </c:ext>
          </c:extLst>
        </c:ser>
        <c:ser>
          <c:idx val="2"/>
          <c:order val="2"/>
          <c:tx>
            <c:strRef>
              <c:f>Synthèse!$L$11</c:f>
              <c:strCache>
                <c:ptCount val="1"/>
                <c:pt idx="0">
                  <c:v>% Enseignant</c:v>
                </c:pt>
              </c:strCache>
            </c:strRef>
          </c:tx>
          <c:spPr>
            <a:ln w="34925" cap="rnd">
              <a:solidFill>
                <a:schemeClr val="accent5"/>
              </a:solidFill>
              <a:round/>
            </a:ln>
            <a:effectLst>
              <a:outerShdw blurRad="57150" dist="19050" dir="5400000" algn="ctr" rotWithShape="0">
                <a:srgbClr val="000000">
                  <a:alpha val="63000"/>
                </a:srgbClr>
              </a:outerShdw>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9525">
                <a:solidFill>
                  <a:schemeClr val="accent5"/>
                </a:solidFill>
                <a:round/>
              </a:ln>
              <a:effectLst>
                <a:outerShdw blurRad="57150" dist="19050" dir="5400000" algn="ctr" rotWithShape="0">
                  <a:srgbClr val="000000">
                    <a:alpha val="63000"/>
                  </a:srgbClr>
                </a:outerShdw>
              </a:effectLst>
            </c:spPr>
          </c:marker>
          <c:val>
            <c:numRef>
              <c:f>Synthèse!$L$12:$L$18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A9A-4ADF-A735-D492CCBC7DFE}"/>
            </c:ext>
          </c:extLst>
        </c:ser>
        <c:dLbls>
          <c:showLegendKey val="0"/>
          <c:showVal val="0"/>
          <c:showCatName val="0"/>
          <c:showSerName val="0"/>
          <c:showPercent val="0"/>
          <c:showBubbleSize val="0"/>
        </c:dLbls>
        <c:axId val="1914993263"/>
        <c:axId val="1914499327"/>
      </c:radarChart>
      <c:catAx>
        <c:axId val="191499326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1914499327"/>
        <c:crosses val="autoZero"/>
        <c:auto val="1"/>
        <c:lblAlgn val="ctr"/>
        <c:lblOffset val="100"/>
        <c:noMultiLvlLbl val="0"/>
      </c:catAx>
      <c:valAx>
        <c:axId val="191449932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19149932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fr-FR"/>
              <a:t>Profil compétences BLOC 2</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tx>
            <c:strRef>
              <c:f>Synthèse!$M$23</c:f>
              <c:strCache>
                <c:ptCount val="1"/>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Synthèse!$M$24:$M$29</c:f>
              <c:strCache>
                <c:ptCount val="6"/>
                <c:pt idx="0">
                  <c:v>C2.1</c:v>
                </c:pt>
                <c:pt idx="1">
                  <c:v>C2.2</c:v>
                </c:pt>
                <c:pt idx="2">
                  <c:v>C2.3</c:v>
                </c:pt>
                <c:pt idx="3">
                  <c:v>C2.4</c:v>
                </c:pt>
                <c:pt idx="4">
                  <c:v>C2.5</c:v>
                </c:pt>
                <c:pt idx="5">
                  <c:v>C2.6</c:v>
                </c:pt>
              </c:strCache>
            </c:strRef>
          </c:cat>
          <c:val>
            <c:numRef>
              <c:f>Synthèse!$M$24:$M$29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DFE-41F8-98CD-8C2CC3BD1303}"/>
            </c:ext>
          </c:extLst>
        </c:ser>
        <c:ser>
          <c:idx val="1"/>
          <c:order val="1"/>
          <c:tx>
            <c:strRef>
              <c:f>Synthèse!$K$23</c:f>
              <c:strCache>
                <c:ptCount val="1"/>
                <c:pt idx="0">
                  <c:v>% Eleve</c:v>
                </c:pt>
              </c:strCache>
            </c:strRef>
          </c:tx>
          <c:spPr>
            <a:ln w="34925" cap="rnd">
              <a:solidFill>
                <a:schemeClr val="accent3"/>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cat>
            <c:strRef>
              <c:f>Synthèse!$M$24:$M$29</c:f>
              <c:strCache>
                <c:ptCount val="6"/>
                <c:pt idx="0">
                  <c:v>C2.1</c:v>
                </c:pt>
                <c:pt idx="1">
                  <c:v>C2.2</c:v>
                </c:pt>
                <c:pt idx="2">
                  <c:v>C2.3</c:v>
                </c:pt>
                <c:pt idx="3">
                  <c:v>C2.4</c:v>
                </c:pt>
                <c:pt idx="4">
                  <c:v>C2.5</c:v>
                </c:pt>
                <c:pt idx="5">
                  <c:v>C2.6</c:v>
                </c:pt>
              </c:strCache>
            </c:strRef>
          </c:cat>
          <c:val>
            <c:numRef>
              <c:f>Synthèse!$K$24:$K$29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DFE-41F8-98CD-8C2CC3BD1303}"/>
            </c:ext>
          </c:extLst>
        </c:ser>
        <c:ser>
          <c:idx val="2"/>
          <c:order val="2"/>
          <c:tx>
            <c:strRef>
              <c:f>Synthèse!$L$23</c:f>
              <c:strCache>
                <c:ptCount val="1"/>
                <c:pt idx="0">
                  <c:v>% Enseignant</c:v>
                </c:pt>
              </c:strCache>
            </c:strRef>
          </c:tx>
          <c:spPr>
            <a:ln w="34925" cap="rnd">
              <a:solidFill>
                <a:schemeClr val="accent5"/>
              </a:solidFill>
              <a:round/>
            </a:ln>
            <a:effectLst>
              <a:outerShdw blurRad="57150" dist="19050" dir="5400000" algn="ctr" rotWithShape="0">
                <a:srgbClr val="000000">
                  <a:alpha val="63000"/>
                </a:srgbClr>
              </a:outerShdw>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9525">
                <a:solidFill>
                  <a:schemeClr val="accent5"/>
                </a:solidFill>
                <a:round/>
              </a:ln>
              <a:effectLst>
                <a:outerShdw blurRad="57150" dist="19050" dir="5400000" algn="ctr" rotWithShape="0">
                  <a:srgbClr val="000000">
                    <a:alpha val="63000"/>
                  </a:srgbClr>
                </a:outerShdw>
              </a:effectLst>
            </c:spPr>
          </c:marker>
          <c:val>
            <c:numRef>
              <c:f>Synthèse!$L$24:$L$30</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911-42BA-A4BD-D6573A179CB0}"/>
            </c:ext>
          </c:extLst>
        </c:ser>
        <c:dLbls>
          <c:showLegendKey val="0"/>
          <c:showVal val="0"/>
          <c:showCatName val="0"/>
          <c:showSerName val="0"/>
          <c:showPercent val="0"/>
          <c:showBubbleSize val="0"/>
        </c:dLbls>
        <c:axId val="1914993263"/>
        <c:axId val="1914499327"/>
      </c:radarChart>
      <c:catAx>
        <c:axId val="191499326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1914499327"/>
        <c:crosses val="autoZero"/>
        <c:auto val="1"/>
        <c:lblAlgn val="ctr"/>
        <c:lblOffset val="100"/>
        <c:noMultiLvlLbl val="0"/>
      </c:catAx>
      <c:valAx>
        <c:axId val="191449932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19149932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21167</xdr:colOff>
      <xdr:row>10</xdr:row>
      <xdr:rowOff>25400</xdr:rowOff>
    </xdr:from>
    <xdr:to>
      <xdr:col>18</xdr:col>
      <xdr:colOff>52916</xdr:colOff>
      <xdr:row>18</xdr:row>
      <xdr:rowOff>190500</xdr:rowOff>
    </xdr:to>
    <xdr:graphicFrame macro="">
      <xdr:nvGraphicFramePr>
        <xdr:cNvPr id="3" name="Graphique 2">
          <a:extLst>
            <a:ext uri="{FF2B5EF4-FFF2-40B4-BE49-F238E27FC236}">
              <a16:creationId xmlns:a16="http://schemas.microsoft.com/office/drawing/2014/main" id="{6081824C-1E35-4EFA-8C48-043EB2AAEA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22</xdr:row>
      <xdr:rowOff>0</xdr:rowOff>
    </xdr:from>
    <xdr:to>
      <xdr:col>18</xdr:col>
      <xdr:colOff>31749</xdr:colOff>
      <xdr:row>30</xdr:row>
      <xdr:rowOff>156441</xdr:rowOff>
    </xdr:to>
    <xdr:graphicFrame macro="">
      <xdr:nvGraphicFramePr>
        <xdr:cNvPr id="8" name="Graphique 7">
          <a:extLst>
            <a:ext uri="{FF2B5EF4-FFF2-40B4-BE49-F238E27FC236}">
              <a16:creationId xmlns:a16="http://schemas.microsoft.com/office/drawing/2014/main" id="{88059CC8-38A8-4417-99FA-299130C08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C000"/>
  </sheetPr>
  <dimension ref="A1:M32"/>
  <sheetViews>
    <sheetView zoomScale="80" zoomScaleNormal="80" workbookViewId="0">
      <selection activeCell="J20" sqref="J20"/>
    </sheetView>
  </sheetViews>
  <sheetFormatPr baseColWidth="10" defaultRowHeight="15" x14ac:dyDescent="0.25"/>
  <cols>
    <col min="1" max="1" width="45.5703125" bestFit="1" customWidth="1"/>
    <col min="2" max="2" width="31.42578125" customWidth="1"/>
    <col min="8" max="8" width="9.42578125" customWidth="1"/>
    <col min="9" max="10" width="7.140625" customWidth="1"/>
    <col min="11" max="12" width="20.7109375" style="78" customWidth="1"/>
    <col min="13" max="13" width="6.7109375" customWidth="1"/>
  </cols>
  <sheetData>
    <row r="1" spans="1:13" ht="103.5" customHeight="1" thickBot="1" x14ac:dyDescent="0.3">
      <c r="A1" s="222" t="s">
        <v>90</v>
      </c>
      <c r="B1" s="223"/>
      <c r="C1" s="223"/>
      <c r="D1" s="223"/>
      <c r="E1" s="223"/>
      <c r="F1" s="223"/>
      <c r="G1" s="224"/>
    </row>
    <row r="2" spans="1:13" ht="21.75" customHeight="1" thickBot="1" x14ac:dyDescent="0.3">
      <c r="A2" s="228"/>
      <c r="B2" s="229"/>
      <c r="C2" s="229"/>
      <c r="D2" s="229"/>
      <c r="E2" s="229"/>
      <c r="F2" s="229"/>
      <c r="G2" s="229"/>
    </row>
    <row r="3" spans="1:13" ht="24.95" customHeight="1" x14ac:dyDescent="0.25">
      <c r="A3" s="3" t="s">
        <v>44</v>
      </c>
      <c r="B3" s="230"/>
      <c r="C3" s="230"/>
      <c r="D3" s="230"/>
      <c r="E3" s="230"/>
      <c r="F3" s="230"/>
      <c r="G3" s="231"/>
    </row>
    <row r="4" spans="1:13" ht="24.95" customHeight="1" x14ac:dyDescent="0.25">
      <c r="A4" s="4" t="s">
        <v>45</v>
      </c>
      <c r="B4" s="232"/>
      <c r="C4" s="232"/>
      <c r="D4" s="232"/>
      <c r="E4" s="232"/>
      <c r="F4" s="232"/>
      <c r="G4" s="233"/>
    </row>
    <row r="5" spans="1:13" ht="24.95" customHeight="1" x14ac:dyDescent="0.25">
      <c r="A5" s="4" t="s">
        <v>122</v>
      </c>
      <c r="B5" s="232"/>
      <c r="C5" s="232"/>
      <c r="D5" s="232"/>
      <c r="E5" s="232"/>
      <c r="F5" s="232"/>
      <c r="G5" s="233"/>
    </row>
    <row r="6" spans="1:13" ht="24.95" customHeight="1" x14ac:dyDescent="0.25">
      <c r="A6" s="4" t="s">
        <v>144</v>
      </c>
      <c r="B6" s="232"/>
      <c r="C6" s="232"/>
      <c r="D6" s="232"/>
      <c r="E6" s="232"/>
      <c r="F6" s="232"/>
      <c r="G6" s="233"/>
    </row>
    <row r="7" spans="1:13" ht="24.95" customHeight="1" thickBot="1" x14ac:dyDescent="0.3">
      <c r="A7" s="6" t="s">
        <v>181</v>
      </c>
      <c r="B7" s="7"/>
      <c r="C7" s="7"/>
      <c r="D7" s="7"/>
      <c r="E7" s="7"/>
      <c r="F7" s="7"/>
      <c r="G7" s="8"/>
    </row>
    <row r="8" spans="1:13" x14ac:dyDescent="0.25">
      <c r="A8" s="234"/>
      <c r="B8" s="234"/>
      <c r="C8" s="234"/>
      <c r="D8" s="234"/>
      <c r="E8" s="234"/>
      <c r="F8" s="234"/>
      <c r="G8" s="234"/>
    </row>
    <row r="9" spans="1:13" ht="16.5" customHeight="1" thickBot="1" x14ac:dyDescent="0.3">
      <c r="A9" s="235"/>
      <c r="B9" s="235"/>
      <c r="C9" s="235"/>
      <c r="D9" s="235"/>
      <c r="E9" s="235"/>
      <c r="F9" s="235"/>
      <c r="G9" s="235"/>
    </row>
    <row r="10" spans="1:13" ht="27" customHeight="1" thickBot="1" x14ac:dyDescent="0.3">
      <c r="A10" s="225" t="s">
        <v>0</v>
      </c>
      <c r="B10" s="226"/>
      <c r="C10" s="226"/>
      <c r="D10" s="226"/>
      <c r="E10" s="226"/>
      <c r="F10" s="226"/>
      <c r="G10" s="227"/>
      <c r="K10" s="66" t="s">
        <v>183</v>
      </c>
      <c r="L10" s="62" t="s">
        <v>187</v>
      </c>
    </row>
    <row r="11" spans="1:13" ht="22.5" customHeight="1" thickBot="1" x14ac:dyDescent="0.3">
      <c r="A11" s="241" t="s">
        <v>47</v>
      </c>
      <c r="B11" s="242"/>
      <c r="C11" s="242"/>
      <c r="D11" s="242"/>
      <c r="E11" s="242"/>
      <c r="F11" s="242"/>
      <c r="G11" s="242"/>
      <c r="H11" s="44" t="s">
        <v>39</v>
      </c>
      <c r="I11" s="44" t="s">
        <v>185</v>
      </c>
      <c r="J11" s="58" t="s">
        <v>186</v>
      </c>
      <c r="K11" s="58" t="s">
        <v>188</v>
      </c>
      <c r="L11" s="58" t="s">
        <v>189</v>
      </c>
    </row>
    <row r="12" spans="1:13" ht="15.75" x14ac:dyDescent="0.25">
      <c r="A12" s="243" t="s">
        <v>1</v>
      </c>
      <c r="B12" s="244"/>
      <c r="C12" s="244"/>
      <c r="D12" s="244"/>
      <c r="E12" s="244"/>
      <c r="F12" s="244"/>
      <c r="G12" s="245"/>
      <c r="H12" s="45">
        <v>20</v>
      </c>
      <c r="I12" s="53">
        <f>('E31 A'!K13+'E31 B'!L13)</f>
        <v>0</v>
      </c>
      <c r="J12" s="53">
        <f>'E31 A'!R13+'E31 B'!R13</f>
        <v>0</v>
      </c>
      <c r="K12" s="79">
        <f>+I12/$H12</f>
        <v>0</v>
      </c>
      <c r="L12" s="79">
        <f t="shared" ref="L12:L19" si="0">+J12/$H12</f>
        <v>0</v>
      </c>
      <c r="M12" t="str">
        <f t="shared" ref="M12:M18" si="1">+LEFT(A12,4)</f>
        <v>C1.1</v>
      </c>
    </row>
    <row r="13" spans="1:13" ht="15.75" x14ac:dyDescent="0.25">
      <c r="A13" s="236" t="s">
        <v>2</v>
      </c>
      <c r="B13" s="237"/>
      <c r="C13" s="237"/>
      <c r="D13" s="237"/>
      <c r="E13" s="237"/>
      <c r="F13" s="237"/>
      <c r="G13" s="238"/>
      <c r="H13" s="45">
        <v>20</v>
      </c>
      <c r="I13" s="53">
        <f>('E31 A'!N19+'E31 B'!L19)</f>
        <v>0</v>
      </c>
      <c r="J13" s="53">
        <f>'E31 A'!R19+'E31 B'!R19</f>
        <v>0</v>
      </c>
      <c r="K13" s="79">
        <f t="shared" ref="K13:K18" si="2">+I13/$H13</f>
        <v>0</v>
      </c>
      <c r="L13" s="79">
        <f t="shared" si="0"/>
        <v>0</v>
      </c>
      <c r="M13" t="str">
        <f t="shared" si="1"/>
        <v>C1.2</v>
      </c>
    </row>
    <row r="14" spans="1:13" ht="15.75" x14ac:dyDescent="0.25">
      <c r="A14" s="236" t="s">
        <v>3</v>
      </c>
      <c r="B14" s="237"/>
      <c r="C14" s="237"/>
      <c r="D14" s="237"/>
      <c r="E14" s="237"/>
      <c r="F14" s="237"/>
      <c r="G14" s="238"/>
      <c r="H14" s="45">
        <v>20</v>
      </c>
      <c r="I14" s="53">
        <f>('E31 A'!N25+'E31 B'!L25)</f>
        <v>0</v>
      </c>
      <c r="J14" s="53">
        <f>'E31 A'!R25+'E31 B'!R25</f>
        <v>0</v>
      </c>
      <c r="K14" s="79">
        <f t="shared" si="2"/>
        <v>0</v>
      </c>
      <c r="L14" s="79">
        <f t="shared" si="0"/>
        <v>0</v>
      </c>
      <c r="M14" t="str">
        <f t="shared" si="1"/>
        <v>C1.3</v>
      </c>
    </row>
    <row r="15" spans="1:13" ht="15.75" x14ac:dyDescent="0.25">
      <c r="A15" s="236" t="s">
        <v>4</v>
      </c>
      <c r="B15" s="237"/>
      <c r="C15" s="237"/>
      <c r="D15" s="237"/>
      <c r="E15" s="237"/>
      <c r="F15" s="237"/>
      <c r="G15" s="238"/>
      <c r="H15" s="45">
        <v>20</v>
      </c>
      <c r="I15" s="53">
        <f>('E31 A'!N30+'E31 B'!L30)</f>
        <v>0</v>
      </c>
      <c r="J15" s="53">
        <f>'E31 A'!R30+'E31 B'!R30</f>
        <v>0</v>
      </c>
      <c r="K15" s="79">
        <f t="shared" si="2"/>
        <v>0</v>
      </c>
      <c r="L15" s="79">
        <f t="shared" si="0"/>
        <v>0</v>
      </c>
      <c r="M15" t="str">
        <f t="shared" si="1"/>
        <v>C1.4</v>
      </c>
    </row>
    <row r="16" spans="1:13" ht="15.75" x14ac:dyDescent="0.25">
      <c r="A16" s="236" t="s">
        <v>40</v>
      </c>
      <c r="B16" s="237"/>
      <c r="C16" s="237"/>
      <c r="D16" s="237"/>
      <c r="E16" s="237"/>
      <c r="F16" s="237"/>
      <c r="G16" s="238"/>
      <c r="H16" s="45">
        <v>40</v>
      </c>
      <c r="I16" s="53">
        <f>('E31 A'!N36+'E31 B'!L36)</f>
        <v>0</v>
      </c>
      <c r="J16" s="53">
        <f>'E31 A'!R36+'E31 B'!R36</f>
        <v>0</v>
      </c>
      <c r="K16" s="79">
        <f t="shared" si="2"/>
        <v>0</v>
      </c>
      <c r="L16" s="79">
        <f t="shared" si="0"/>
        <v>0</v>
      </c>
      <c r="M16" t="str">
        <f t="shared" si="1"/>
        <v>C1.5</v>
      </c>
    </row>
    <row r="17" spans="1:13" ht="15.75" x14ac:dyDescent="0.25">
      <c r="A17" s="236" t="s">
        <v>5</v>
      </c>
      <c r="B17" s="237"/>
      <c r="C17" s="237"/>
      <c r="D17" s="237"/>
      <c r="E17" s="237"/>
      <c r="F17" s="237"/>
      <c r="G17" s="238"/>
      <c r="H17" s="45">
        <v>20</v>
      </c>
      <c r="I17" s="53">
        <f>('E31 A'!N41+'E31 B'!L41)</f>
        <v>0</v>
      </c>
      <c r="J17" s="53">
        <f>'E31 A'!R41+'E31 B'!R41</f>
        <v>0</v>
      </c>
      <c r="K17" s="79">
        <f t="shared" si="2"/>
        <v>0</v>
      </c>
      <c r="L17" s="79">
        <f t="shared" si="0"/>
        <v>0</v>
      </c>
      <c r="M17" t="str">
        <f t="shared" si="1"/>
        <v>C1.6</v>
      </c>
    </row>
    <row r="18" spans="1:13" ht="16.5" thickBot="1" x14ac:dyDescent="0.3">
      <c r="A18" s="246" t="s">
        <v>41</v>
      </c>
      <c r="B18" s="247"/>
      <c r="C18" s="247"/>
      <c r="D18" s="247"/>
      <c r="E18" s="247"/>
      <c r="F18" s="247"/>
      <c r="G18" s="248"/>
      <c r="H18" s="45">
        <v>20</v>
      </c>
      <c r="I18" s="53">
        <f>('E31 A'!N47+'E31 B'!L47)</f>
        <v>0</v>
      </c>
      <c r="J18" s="53">
        <f>'E31 A'!R47+'E31 B'!R47</f>
        <v>0</v>
      </c>
      <c r="K18" s="79">
        <f t="shared" si="2"/>
        <v>0</v>
      </c>
      <c r="L18" s="79">
        <f t="shared" si="0"/>
        <v>0</v>
      </c>
      <c r="M18" t="str">
        <f t="shared" si="1"/>
        <v>C1.7</v>
      </c>
    </row>
    <row r="19" spans="1:13" ht="20.100000000000001" customHeight="1" thickTop="1" thickBot="1" x14ac:dyDescent="0.3">
      <c r="A19" s="74" t="s">
        <v>190</v>
      </c>
      <c r="B19" s="75">
        <f>+I19</f>
        <v>0</v>
      </c>
      <c r="C19" s="239">
        <f>+((SUM($I$12:$I$18)/$H$19)*100)</f>
        <v>0</v>
      </c>
      <c r="D19" s="240"/>
      <c r="E19" s="240"/>
      <c r="F19" s="240"/>
      <c r="G19" s="240"/>
      <c r="H19" s="44">
        <f>+SUM(H12:H18)</f>
        <v>160</v>
      </c>
      <c r="I19" s="46">
        <f>+SUM(I12:I18)/$H19</f>
        <v>0</v>
      </c>
      <c r="J19" s="46">
        <f>+SUM(J12:J18)/$H19</f>
        <v>0</v>
      </c>
      <c r="K19" s="79">
        <f>AVERAGE(K12:K18)</f>
        <v>0</v>
      </c>
      <c r="L19" s="79">
        <f t="shared" si="0"/>
        <v>0</v>
      </c>
    </row>
    <row r="20" spans="1:13" ht="20.100000000000001" customHeight="1" thickTop="1" thickBot="1" x14ac:dyDescent="0.3">
      <c r="A20" s="76" t="s">
        <v>191</v>
      </c>
      <c r="B20" s="77">
        <f>+J19</f>
        <v>0</v>
      </c>
      <c r="C20" s="239">
        <f>+((SUM($J$12:$J$18)/$H$19)*100)</f>
        <v>0</v>
      </c>
      <c r="D20" s="240"/>
      <c r="E20" s="240"/>
      <c r="F20" s="240"/>
      <c r="G20" s="240"/>
      <c r="H20" s="63"/>
      <c r="I20" s="73"/>
      <c r="J20" s="73"/>
      <c r="K20" s="80"/>
      <c r="L20" s="80"/>
    </row>
    <row r="21" spans="1:13" ht="16.5" thickTop="1" thickBot="1" x14ac:dyDescent="0.3">
      <c r="A21" s="70"/>
      <c r="B21" s="70"/>
      <c r="C21" s="70"/>
      <c r="D21" s="70"/>
      <c r="E21" s="70"/>
      <c r="F21" s="70"/>
      <c r="G21" s="70"/>
      <c r="H21" s="71"/>
      <c r="I21" s="72"/>
      <c r="J21" s="72"/>
      <c r="K21" s="81"/>
      <c r="L21" s="81"/>
      <c r="M21" s="72"/>
    </row>
    <row r="22" spans="1:13" ht="24.75" customHeight="1" thickBot="1" x14ac:dyDescent="0.3">
      <c r="A22" s="249" t="s">
        <v>42</v>
      </c>
      <c r="B22" s="250"/>
      <c r="C22" s="250"/>
      <c r="D22" s="250"/>
      <c r="E22" s="250"/>
      <c r="F22" s="250"/>
      <c r="G22" s="251"/>
      <c r="K22" s="66" t="s">
        <v>183</v>
      </c>
      <c r="L22" s="62" t="s">
        <v>187</v>
      </c>
    </row>
    <row r="23" spans="1:13" ht="22.5" customHeight="1" x14ac:dyDescent="0.25">
      <c r="A23" s="252" t="s">
        <v>46</v>
      </c>
      <c r="B23" s="253"/>
      <c r="C23" s="253"/>
      <c r="D23" s="253"/>
      <c r="E23" s="253"/>
      <c r="F23" s="253"/>
      <c r="G23" s="254"/>
      <c r="H23" s="44" t="s">
        <v>39</v>
      </c>
      <c r="I23" s="44" t="s">
        <v>185</v>
      </c>
      <c r="J23" s="58" t="s">
        <v>186</v>
      </c>
      <c r="K23" s="58" t="s">
        <v>188</v>
      </c>
      <c r="L23" s="58" t="s">
        <v>189</v>
      </c>
    </row>
    <row r="24" spans="1:13" ht="15.75" x14ac:dyDescent="0.25">
      <c r="A24" s="255" t="s">
        <v>6</v>
      </c>
      <c r="B24" s="256"/>
      <c r="C24" s="256"/>
      <c r="D24" s="256"/>
      <c r="E24" s="256"/>
      <c r="F24" s="256"/>
      <c r="G24" s="257"/>
      <c r="H24" s="45">
        <v>10</v>
      </c>
      <c r="I24" s="53">
        <f>'E32 Habillage'!M33</f>
        <v>0</v>
      </c>
      <c r="J24" s="53">
        <f>'E32 Habillage'!R33</f>
        <v>0</v>
      </c>
      <c r="K24" s="79">
        <f t="shared" ref="K24:K29" si="3">+I24/$H24</f>
        <v>0</v>
      </c>
      <c r="L24" s="79">
        <f t="shared" ref="L24:L30" si="4">+J24/$H24</f>
        <v>0</v>
      </c>
      <c r="M24" t="str">
        <f>MID(A24,1,4)</f>
        <v>C2.1</v>
      </c>
    </row>
    <row r="25" spans="1:13" ht="15.75" x14ac:dyDescent="0.25">
      <c r="A25" s="255" t="s">
        <v>7</v>
      </c>
      <c r="B25" s="256"/>
      <c r="C25" s="256"/>
      <c r="D25" s="256"/>
      <c r="E25" s="256"/>
      <c r="F25" s="256"/>
      <c r="G25" s="257"/>
      <c r="H25" s="45">
        <v>12</v>
      </c>
      <c r="I25" s="53">
        <f>'E32 Qualité et environnement'!K36*2</f>
        <v>0</v>
      </c>
      <c r="J25" s="53">
        <f>'E32 Qualité et environnement'!R36*2</f>
        <v>0</v>
      </c>
      <c r="K25" s="79">
        <f t="shared" si="3"/>
        <v>0</v>
      </c>
      <c r="L25" s="79">
        <f t="shared" si="4"/>
        <v>0</v>
      </c>
      <c r="M25" t="str">
        <f t="shared" ref="M25:M29" si="5">MID(A25,1,4)</f>
        <v>C2.2</v>
      </c>
    </row>
    <row r="26" spans="1:13" ht="15.75" x14ac:dyDescent="0.25">
      <c r="A26" s="255" t="s">
        <v>8</v>
      </c>
      <c r="B26" s="256"/>
      <c r="C26" s="256"/>
      <c r="D26" s="256"/>
      <c r="E26" s="256"/>
      <c r="F26" s="256"/>
      <c r="G26" s="257"/>
      <c r="H26" s="45">
        <v>12</v>
      </c>
      <c r="I26" s="53">
        <f>'E32 Qualité et environnement'!K30*2</f>
        <v>0</v>
      </c>
      <c r="J26" s="53">
        <f>'E32 Qualité et environnement'!R30*2</f>
        <v>0</v>
      </c>
      <c r="K26" s="79">
        <f t="shared" si="3"/>
        <v>0</v>
      </c>
      <c r="L26" s="79">
        <f t="shared" si="4"/>
        <v>0</v>
      </c>
      <c r="M26" t="str">
        <f t="shared" si="5"/>
        <v>C2.3</v>
      </c>
    </row>
    <row r="27" spans="1:13" ht="15.75" x14ac:dyDescent="0.25">
      <c r="A27" s="255" t="s">
        <v>9</v>
      </c>
      <c r="B27" s="256"/>
      <c r="C27" s="256"/>
      <c r="D27" s="256"/>
      <c r="E27" s="256"/>
      <c r="F27" s="256"/>
      <c r="G27" s="257"/>
      <c r="H27" s="45">
        <v>16</v>
      </c>
      <c r="I27" s="53">
        <f>'E32 Qualité et environnement'!K24*2</f>
        <v>0</v>
      </c>
      <c r="J27" s="53">
        <f>'E32 Qualité et environnement'!R24*2</f>
        <v>0</v>
      </c>
      <c r="K27" s="79">
        <f t="shared" si="3"/>
        <v>0</v>
      </c>
      <c r="L27" s="79">
        <f t="shared" si="4"/>
        <v>0</v>
      </c>
      <c r="M27" t="str">
        <f t="shared" si="5"/>
        <v>C2.4</v>
      </c>
    </row>
    <row r="28" spans="1:13" ht="15.75" x14ac:dyDescent="0.25">
      <c r="A28" s="258" t="s">
        <v>43</v>
      </c>
      <c r="B28" s="259"/>
      <c r="C28" s="259"/>
      <c r="D28" s="259"/>
      <c r="E28" s="259"/>
      <c r="F28" s="259"/>
      <c r="G28" s="260"/>
      <c r="H28" s="45">
        <v>10</v>
      </c>
      <c r="I28" s="53">
        <f>'E32 Bionettoyage'!K11+'E32 Bionettoyage'!K18</f>
        <v>0</v>
      </c>
      <c r="J28" s="53">
        <f>+'E32 Bionettoyage'!R11+'E32 Bionettoyage'!R18</f>
        <v>0</v>
      </c>
      <c r="K28" s="79">
        <f t="shared" si="3"/>
        <v>0</v>
      </c>
      <c r="L28" s="79">
        <f t="shared" si="4"/>
        <v>0</v>
      </c>
      <c r="M28" t="str">
        <f t="shared" si="5"/>
        <v>C2.5</v>
      </c>
    </row>
    <row r="29" spans="1:13" ht="16.5" thickBot="1" x14ac:dyDescent="0.3">
      <c r="A29" s="255" t="s">
        <v>10</v>
      </c>
      <c r="B29" s="256"/>
      <c r="C29" s="256"/>
      <c r="D29" s="256"/>
      <c r="E29" s="256"/>
      <c r="F29" s="256"/>
      <c r="G29" s="257"/>
      <c r="H29" s="45">
        <v>20</v>
      </c>
      <c r="I29" s="53">
        <f>('E32 Qualité et environnement'!K12+'E32 Qualité et environnement'!K18)*2</f>
        <v>0</v>
      </c>
      <c r="J29" s="53">
        <f>+('E32 Qualité et environnement'!R12+'E32 Qualité et environnement'!R18)*2</f>
        <v>0</v>
      </c>
      <c r="K29" s="79">
        <f t="shared" si="3"/>
        <v>0</v>
      </c>
      <c r="L29" s="79">
        <f t="shared" si="4"/>
        <v>0</v>
      </c>
      <c r="M29" t="str">
        <f t="shared" si="5"/>
        <v>C2.6</v>
      </c>
    </row>
    <row r="30" spans="1:13" ht="20.100000000000001" customHeight="1" thickTop="1" thickBot="1" x14ac:dyDescent="0.3">
      <c r="A30" s="74" t="s">
        <v>193</v>
      </c>
      <c r="B30" s="75">
        <f>+I30</f>
        <v>0</v>
      </c>
      <c r="C30" s="239">
        <f>+((SUM(I23:I29)/H30)*100)</f>
        <v>0</v>
      </c>
      <c r="D30" s="240"/>
      <c r="E30" s="240"/>
      <c r="F30" s="240"/>
      <c r="G30" s="240"/>
      <c r="H30" s="45">
        <f>+SUM(H23:H29)</f>
        <v>80</v>
      </c>
      <c r="I30" s="46">
        <f>+SUM(I24:I29)/$H30</f>
        <v>0</v>
      </c>
      <c r="J30" s="46">
        <f>+SUM(J24:J29)/$H30</f>
        <v>0</v>
      </c>
      <c r="K30" s="79">
        <f>AVERAGE(K23:K29)</f>
        <v>0</v>
      </c>
      <c r="L30" s="79">
        <f t="shared" si="4"/>
        <v>0</v>
      </c>
    </row>
    <row r="31" spans="1:13" ht="20.100000000000001" customHeight="1" thickTop="1" thickBot="1" x14ac:dyDescent="0.3">
      <c r="A31" s="76" t="s">
        <v>192</v>
      </c>
      <c r="B31" s="77">
        <f>+J30</f>
        <v>0</v>
      </c>
      <c r="C31" s="239">
        <f>+((SUM($J$24:$J$29)/$H$30)*100)</f>
        <v>0</v>
      </c>
      <c r="D31" s="240"/>
      <c r="E31" s="240"/>
      <c r="F31" s="240"/>
      <c r="G31" s="240"/>
      <c r="H31" s="71"/>
      <c r="I31" s="72"/>
      <c r="J31" s="72"/>
      <c r="K31" s="81"/>
      <c r="L31" s="81"/>
      <c r="M31" s="72"/>
    </row>
    <row r="32" spans="1:13" ht="15.75" thickTop="1" x14ac:dyDescent="0.25"/>
  </sheetData>
  <sheetProtection selectLockedCells="1"/>
  <mergeCells count="28">
    <mergeCell ref="C31:G31"/>
    <mergeCell ref="A17:G17"/>
    <mergeCell ref="A18:G18"/>
    <mergeCell ref="A22:G22"/>
    <mergeCell ref="A23:G23"/>
    <mergeCell ref="C30:G30"/>
    <mergeCell ref="A24:G24"/>
    <mergeCell ref="A25:G25"/>
    <mergeCell ref="A26:G26"/>
    <mergeCell ref="A27:G27"/>
    <mergeCell ref="A28:G28"/>
    <mergeCell ref="A29:G29"/>
    <mergeCell ref="A16:G16"/>
    <mergeCell ref="C19:G19"/>
    <mergeCell ref="C20:G20"/>
    <mergeCell ref="A11:G11"/>
    <mergeCell ref="A12:G12"/>
    <mergeCell ref="A13:G13"/>
    <mergeCell ref="A14:G14"/>
    <mergeCell ref="A15:G15"/>
    <mergeCell ref="A1:G1"/>
    <mergeCell ref="A10:G10"/>
    <mergeCell ref="A2:G2"/>
    <mergeCell ref="B3:G3"/>
    <mergeCell ref="B4:G4"/>
    <mergeCell ref="B5:G5"/>
    <mergeCell ref="A8:G9"/>
    <mergeCell ref="B6:G6"/>
  </mergeCells>
  <conditionalFormatting sqref="C19:C20">
    <cfRule type="dataBar" priority="8">
      <dataBar showValue="0">
        <cfvo type="num" val="0"/>
        <cfvo type="num" val="100"/>
        <color rgb="FF638EC6"/>
      </dataBar>
      <extLst>
        <ext xmlns:x14="http://schemas.microsoft.com/office/spreadsheetml/2009/9/main" uri="{B025F937-C7B1-47D3-B67F-A62EFF666E3E}">
          <x14:id>{2075BDEB-5ED0-4EF2-9C98-35F1B1EEE352}</x14:id>
        </ext>
      </extLst>
    </cfRule>
  </conditionalFormatting>
  <conditionalFormatting sqref="C30">
    <cfRule type="dataBar" priority="3">
      <dataBar showValue="0">
        <cfvo type="num" val="0"/>
        <cfvo type="num" val="100"/>
        <color rgb="FF638EC6"/>
      </dataBar>
      <extLst>
        <ext xmlns:x14="http://schemas.microsoft.com/office/spreadsheetml/2009/9/main" uri="{B025F937-C7B1-47D3-B67F-A62EFF666E3E}">
          <x14:id>{024A77C9-4489-46DF-B7BD-E568FC9AAD85}</x14:id>
        </ext>
      </extLst>
    </cfRule>
  </conditionalFormatting>
  <conditionalFormatting sqref="C31">
    <cfRule type="dataBar" priority="1">
      <dataBar showValue="0">
        <cfvo type="num" val="0"/>
        <cfvo type="num" val="100"/>
        <color rgb="FF638EC6"/>
      </dataBar>
      <extLst>
        <ext xmlns:x14="http://schemas.microsoft.com/office/spreadsheetml/2009/9/main" uri="{B025F937-C7B1-47D3-B67F-A62EFF666E3E}">
          <x14:id>{62BDDA18-5435-474B-AB90-8C2B5565A5EB}</x14:id>
        </ext>
      </extLst>
    </cfRule>
  </conditionalFormatting>
  <conditionalFormatting sqref="I12:J18">
    <cfRule type="cellIs" dxfId="6" priority="5" operator="greaterThan">
      <formula>$H12</formula>
    </cfRule>
  </conditionalFormatting>
  <conditionalFormatting sqref="I24:J29">
    <cfRule type="cellIs" dxfId="5" priority="6" operator="greaterThan">
      <formula>$H24</formula>
    </cfRule>
  </conditionalFormatting>
  <dataValidations count="1">
    <dataValidation type="list" allowBlank="1" showInputMessage="1" showErrorMessage="1" sqref="B3:G3" xr:uid="{8C9962B2-79C5-403B-B10B-9CFDFFB21518}">
      <formula1>Academie</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2075BDEB-5ED0-4EF2-9C98-35F1B1EEE352}">
            <x14:dataBar minLength="0" maxLength="100" gradient="0">
              <x14:cfvo type="num">
                <xm:f>0</xm:f>
              </x14:cfvo>
              <x14:cfvo type="num">
                <xm:f>100</xm:f>
              </x14:cfvo>
              <x14:negativeFillColor rgb="FFFF0000"/>
              <x14:axisColor rgb="FF000000"/>
            </x14:dataBar>
          </x14:cfRule>
          <xm:sqref>C19:C20</xm:sqref>
        </x14:conditionalFormatting>
        <x14:conditionalFormatting xmlns:xm="http://schemas.microsoft.com/office/excel/2006/main">
          <x14:cfRule type="dataBar" id="{024A77C9-4489-46DF-B7BD-E568FC9AAD85}">
            <x14:dataBar minLength="0" maxLength="100" gradient="0">
              <x14:cfvo type="num">
                <xm:f>0</xm:f>
              </x14:cfvo>
              <x14:cfvo type="num">
                <xm:f>100</xm:f>
              </x14:cfvo>
              <x14:negativeFillColor rgb="FFFF0000"/>
              <x14:axisColor rgb="FF000000"/>
            </x14:dataBar>
          </x14:cfRule>
          <xm:sqref>C30</xm:sqref>
        </x14:conditionalFormatting>
        <x14:conditionalFormatting xmlns:xm="http://schemas.microsoft.com/office/excel/2006/main">
          <x14:cfRule type="dataBar" id="{62BDDA18-5435-474B-AB90-8C2B5565A5EB}">
            <x14:dataBar minLength="0" maxLength="100" gradient="0">
              <x14:cfvo type="num">
                <xm:f>0</xm:f>
              </x14:cfvo>
              <x14:cfvo type="num">
                <xm:f>100</xm:f>
              </x14:cfvo>
              <x14:negativeFillColor rgb="FFFF0000"/>
              <x14:axisColor rgb="FF000000"/>
            </x14:dataBar>
          </x14:cfRule>
          <xm:sqref>C31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3549-76D8-4F92-AAB6-E24BEA562F25}">
  <sheetPr>
    <tabColor theme="4" tint="0.39997558519241921"/>
    <pageSetUpPr fitToPage="1"/>
  </sheetPr>
  <dimension ref="A1:S62"/>
  <sheetViews>
    <sheetView topLeftCell="A34" zoomScale="80" zoomScaleNormal="80" workbookViewId="0">
      <selection activeCell="K48" sqref="K48"/>
    </sheetView>
  </sheetViews>
  <sheetFormatPr baseColWidth="10" defaultRowHeight="15" x14ac:dyDescent="0.25"/>
  <cols>
    <col min="1" max="2" width="11.42578125" style="29"/>
    <col min="3" max="11" width="7.7109375" style="29" customWidth="1"/>
    <col min="12" max="15" width="9.7109375" style="29" customWidth="1"/>
    <col min="16" max="16" width="8.7109375" style="29" hidden="1" customWidth="1"/>
    <col min="17" max="17" width="4.7109375" style="29" customWidth="1"/>
    <col min="18" max="18" width="17.7109375" style="82" customWidth="1"/>
    <col min="19" max="16384" width="11.42578125" style="29"/>
  </cols>
  <sheetData>
    <row r="1" spans="1:19" ht="30.75" customHeight="1" thickBot="1" x14ac:dyDescent="0.3">
      <c r="A1" s="292" t="s">
        <v>134</v>
      </c>
      <c r="B1" s="293"/>
      <c r="C1" s="293"/>
      <c r="D1" s="293"/>
      <c r="E1" s="293"/>
      <c r="F1" s="293"/>
      <c r="G1" s="293"/>
      <c r="H1" s="293"/>
      <c r="I1" s="293"/>
      <c r="J1" s="293"/>
      <c r="K1" s="293"/>
      <c r="L1" s="293"/>
      <c r="M1" s="293"/>
      <c r="N1" s="293"/>
      <c r="O1" s="293"/>
      <c r="P1" s="293"/>
      <c r="Q1" s="293"/>
      <c r="R1" s="294"/>
    </row>
    <row r="2" spans="1:19" ht="15.75" thickBot="1" x14ac:dyDescent="0.3">
      <c r="A2" s="295" t="s">
        <v>24</v>
      </c>
      <c r="B2" s="296"/>
      <c r="C2" s="296"/>
      <c r="D2" s="296"/>
      <c r="E2" s="296"/>
      <c r="F2" s="296"/>
      <c r="G2" s="296"/>
      <c r="H2" s="296"/>
      <c r="I2" s="296"/>
      <c r="J2" s="296"/>
      <c r="K2" s="296"/>
      <c r="L2" s="296"/>
      <c r="M2" s="296"/>
      <c r="N2" s="296"/>
      <c r="O2" s="296"/>
      <c r="P2" s="296"/>
      <c r="Q2" s="296"/>
      <c r="R2" s="297"/>
    </row>
    <row r="3" spans="1:19" ht="16.5" customHeight="1" thickBot="1" x14ac:dyDescent="0.3">
      <c r="A3" s="288" t="s">
        <v>77</v>
      </c>
      <c r="B3" s="289"/>
      <c r="C3" s="289"/>
      <c r="D3" s="289"/>
      <c r="E3" s="289"/>
      <c r="F3" s="289"/>
      <c r="G3" s="289"/>
      <c r="H3" s="96"/>
      <c r="I3" s="96"/>
      <c r="J3" s="96"/>
      <c r="K3" s="96"/>
      <c r="L3" s="298" t="s">
        <v>182</v>
      </c>
      <c r="M3" s="299"/>
      <c r="N3" s="299"/>
      <c r="O3" s="299"/>
      <c r="P3" s="299"/>
      <c r="Q3" s="299"/>
      <c r="R3" s="300"/>
    </row>
    <row r="4" spans="1:19" ht="24.95" customHeight="1" thickBot="1" x14ac:dyDescent="0.35">
      <c r="A4" s="290" t="s">
        <v>123</v>
      </c>
      <c r="B4" s="291"/>
      <c r="C4" s="291"/>
      <c r="D4" s="291"/>
      <c r="E4" s="291"/>
      <c r="F4" s="291"/>
      <c r="G4" s="291"/>
      <c r="H4" s="301">
        <f>Synthèse!B5</f>
        <v>0</v>
      </c>
      <c r="I4" s="302"/>
      <c r="J4" s="302"/>
      <c r="K4" s="302"/>
      <c r="L4" s="302"/>
      <c r="M4" s="302"/>
      <c r="N4" s="302"/>
      <c r="O4" s="302"/>
      <c r="P4" s="302"/>
      <c r="Q4" s="302"/>
      <c r="R4" s="303"/>
    </row>
    <row r="5" spans="1:19" s="30" customFormat="1" ht="26.25" customHeight="1" thickBot="1" x14ac:dyDescent="0.3">
      <c r="A5" s="286" t="str">
        <f>Synthèse!A6</f>
        <v>Etablissement scolaire</v>
      </c>
      <c r="B5" s="287"/>
      <c r="C5" s="287"/>
      <c r="D5" s="287"/>
      <c r="E5" s="287"/>
      <c r="F5" s="287"/>
      <c r="G5" s="287"/>
      <c r="H5" s="304">
        <f>Synthèse!B6</f>
        <v>0</v>
      </c>
      <c r="I5" s="305"/>
      <c r="J5" s="305"/>
      <c r="K5" s="305"/>
      <c r="L5" s="305"/>
      <c r="M5" s="305"/>
      <c r="N5" s="305"/>
      <c r="O5" s="305"/>
      <c r="P5" s="305"/>
      <c r="Q5" s="305"/>
      <c r="R5" s="306"/>
      <c r="S5" s="29"/>
    </row>
    <row r="6" spans="1:19" ht="24.95" customHeight="1" thickBot="1" x14ac:dyDescent="0.3">
      <c r="A6" s="272" t="s">
        <v>78</v>
      </c>
      <c r="B6" s="273"/>
      <c r="C6" s="276" t="s">
        <v>145</v>
      </c>
      <c r="D6" s="276"/>
      <c r="E6" s="276"/>
      <c r="F6" s="276"/>
      <c r="G6" s="277"/>
      <c r="H6" s="278"/>
      <c r="I6" s="279"/>
      <c r="J6" s="279"/>
      <c r="K6" s="279"/>
      <c r="L6" s="261" t="s">
        <v>179</v>
      </c>
      <c r="M6" s="262"/>
      <c r="N6" s="262"/>
      <c r="O6" s="262"/>
      <c r="P6" s="263"/>
      <c r="Q6" s="264"/>
      <c r="R6" s="265"/>
    </row>
    <row r="7" spans="1:19" ht="24.95" customHeight="1" thickBot="1" x14ac:dyDescent="0.3">
      <c r="A7" s="274"/>
      <c r="B7" s="275"/>
      <c r="C7" s="280" t="s">
        <v>146</v>
      </c>
      <c r="D7" s="280"/>
      <c r="E7" s="280"/>
      <c r="F7" s="280"/>
      <c r="G7" s="281"/>
      <c r="H7" s="282"/>
      <c r="I7" s="283"/>
      <c r="J7" s="283"/>
      <c r="K7" s="283"/>
      <c r="L7" s="261" t="s">
        <v>180</v>
      </c>
      <c r="M7" s="262"/>
      <c r="N7" s="262"/>
      <c r="O7" s="262"/>
      <c r="P7" s="263"/>
      <c r="Q7" s="264"/>
      <c r="R7" s="265"/>
    </row>
    <row r="8" spans="1:19" ht="15.75" thickBot="1" x14ac:dyDescent="0.3">
      <c r="A8" s="269" t="s">
        <v>27</v>
      </c>
      <c r="B8" s="270"/>
      <c r="C8" s="270"/>
      <c r="D8" s="270"/>
      <c r="E8" s="270"/>
      <c r="F8" s="270"/>
      <c r="G8" s="270"/>
      <c r="H8" s="270"/>
      <c r="I8" s="270"/>
      <c r="J8" s="270"/>
      <c r="K8" s="270"/>
      <c r="L8" s="270"/>
      <c r="M8" s="270"/>
      <c r="N8" s="270"/>
      <c r="O8" s="270"/>
      <c r="P8" s="270"/>
      <c r="Q8" s="270"/>
      <c r="R8" s="271"/>
    </row>
    <row r="9" spans="1:19" x14ac:dyDescent="0.25">
      <c r="A9" s="284" t="s">
        <v>25</v>
      </c>
      <c r="B9" s="285"/>
      <c r="C9" s="285"/>
      <c r="D9" s="285"/>
      <c r="E9" s="285"/>
      <c r="F9" s="285" t="s">
        <v>26</v>
      </c>
      <c r="G9" s="285"/>
      <c r="H9" s="285"/>
      <c r="I9" s="285"/>
      <c r="J9" s="285"/>
      <c r="K9" s="285"/>
      <c r="L9" s="266" t="s">
        <v>28</v>
      </c>
      <c r="M9" s="267"/>
      <c r="N9" s="267"/>
      <c r="O9" s="267"/>
      <c r="P9" s="267"/>
      <c r="Q9" s="267"/>
      <c r="R9" s="268"/>
    </row>
    <row r="10" spans="1:19" hidden="1" x14ac:dyDescent="0.25">
      <c r="A10" s="64"/>
      <c r="B10" s="65"/>
      <c r="C10" s="65"/>
      <c r="D10" s="65"/>
      <c r="E10" s="65"/>
      <c r="F10" s="65"/>
      <c r="G10" s="65"/>
      <c r="H10" s="65"/>
      <c r="I10" s="65"/>
      <c r="J10" s="65"/>
      <c r="K10" s="65"/>
      <c r="L10" s="98"/>
      <c r="M10" s="99"/>
      <c r="N10" s="100"/>
      <c r="O10" s="100"/>
      <c r="P10" s="100"/>
      <c r="Q10" s="101"/>
      <c r="R10" s="102"/>
    </row>
    <row r="11" spans="1:19" ht="15" customHeight="1" thickBot="1" x14ac:dyDescent="0.3">
      <c r="A11" s="307"/>
      <c r="B11" s="308"/>
      <c r="C11" s="308"/>
      <c r="D11" s="308"/>
      <c r="E11" s="308"/>
      <c r="F11" s="308"/>
      <c r="G11" s="308"/>
      <c r="H11" s="308"/>
      <c r="I11" s="308"/>
      <c r="J11" s="308"/>
      <c r="K11" s="308"/>
      <c r="L11" s="309"/>
      <c r="M11" s="310"/>
      <c r="N11" s="310"/>
      <c r="O11" s="310"/>
      <c r="P11" s="310"/>
      <c r="Q11" s="310"/>
      <c r="R11" s="311"/>
    </row>
    <row r="12" spans="1:19" ht="39.950000000000003" customHeight="1" thickBot="1" x14ac:dyDescent="0.3">
      <c r="A12" s="312" t="s">
        <v>52</v>
      </c>
      <c r="B12" s="313"/>
      <c r="C12" s="312" t="s">
        <v>183</v>
      </c>
      <c r="D12" s="314"/>
      <c r="E12" s="314"/>
      <c r="F12" s="314"/>
      <c r="G12" s="314"/>
      <c r="H12" s="314"/>
      <c r="I12" s="314"/>
      <c r="J12" s="314"/>
      <c r="K12" s="314"/>
      <c r="L12" s="314"/>
      <c r="M12" s="314"/>
      <c r="N12" s="314"/>
      <c r="O12" s="314"/>
      <c r="P12" s="313"/>
      <c r="R12" s="97" t="s">
        <v>184</v>
      </c>
    </row>
    <row r="13" spans="1:19" ht="24.95" customHeight="1" thickBot="1" x14ac:dyDescent="0.3">
      <c r="A13" s="315" t="s">
        <v>1</v>
      </c>
      <c r="B13" s="316"/>
      <c r="C13" s="107" t="s">
        <v>147</v>
      </c>
      <c r="D13" s="107"/>
      <c r="E13" s="107"/>
      <c r="F13" s="103"/>
      <c r="G13" s="103"/>
      <c r="H13" s="103"/>
      <c r="I13" s="103"/>
      <c r="J13" s="104"/>
      <c r="K13" s="105">
        <f>IF(K14="X",5,IF(I15="X",4,IF(G16="X",3,IF(E17="X",2,0))))</f>
        <v>0</v>
      </c>
      <c r="L13" s="141">
        <f>IF(K14="X",5,IF(I15="X",4,IF(G16="X",3,IF(E17="X",2,0))))</f>
        <v>0</v>
      </c>
      <c r="M13" s="106"/>
      <c r="N13" s="106"/>
      <c r="O13" s="90"/>
      <c r="P13" s="156" t="str">
        <f>CONCATENATE(L13," sur 5 ")</f>
        <v xml:space="preserve">0 sur 5 </v>
      </c>
      <c r="Q13" s="60"/>
      <c r="R13" s="83">
        <f>IF(COUNTIF(R14:R18,"X")&gt;1,"Erreur",SUMIF(R14:R18,"X",P14:P18))</f>
        <v>0</v>
      </c>
    </row>
    <row r="14" spans="1:19" ht="24.95" customHeight="1" thickBot="1" x14ac:dyDescent="0.3">
      <c r="A14" s="317"/>
      <c r="B14" s="318"/>
      <c r="C14" s="103"/>
      <c r="D14" s="103"/>
      <c r="E14" s="103"/>
      <c r="F14" s="103"/>
      <c r="G14" s="103"/>
      <c r="H14" s="103"/>
      <c r="I14" s="103"/>
      <c r="J14" s="103"/>
      <c r="K14" s="111"/>
      <c r="L14" s="116" t="s">
        <v>172</v>
      </c>
      <c r="M14" s="114"/>
      <c r="N14" s="122"/>
      <c r="O14" s="219"/>
      <c r="P14" s="118">
        <v>5</v>
      </c>
      <c r="Q14" s="109"/>
      <c r="R14" s="59"/>
    </row>
    <row r="15" spans="1:19" ht="24.95" customHeight="1" thickBot="1" x14ac:dyDescent="0.3">
      <c r="A15" s="317"/>
      <c r="B15" s="318"/>
      <c r="C15" s="103"/>
      <c r="D15" s="103"/>
      <c r="E15" s="103"/>
      <c r="F15" s="103"/>
      <c r="G15" s="103"/>
      <c r="H15" s="47"/>
      <c r="I15" s="111"/>
      <c r="J15" s="116" t="s">
        <v>171</v>
      </c>
      <c r="K15" s="117"/>
      <c r="L15" s="117"/>
      <c r="M15" s="117"/>
      <c r="N15" s="119"/>
      <c r="O15" s="119"/>
      <c r="P15" s="118">
        <v>4</v>
      </c>
      <c r="Q15" s="110"/>
      <c r="R15" s="59"/>
    </row>
    <row r="16" spans="1:19" ht="24.95" customHeight="1" thickBot="1" x14ac:dyDescent="0.3">
      <c r="A16" s="317"/>
      <c r="B16" s="318"/>
      <c r="C16" s="103"/>
      <c r="D16" s="103"/>
      <c r="E16" s="47"/>
      <c r="F16" s="47"/>
      <c r="G16" s="111"/>
      <c r="H16" s="116" t="s">
        <v>170</v>
      </c>
      <c r="I16" s="117"/>
      <c r="J16" s="117"/>
      <c r="K16" s="117"/>
      <c r="L16" s="117"/>
      <c r="M16" s="117"/>
      <c r="N16" s="119"/>
      <c r="O16" s="119"/>
      <c r="P16" s="118">
        <v>3</v>
      </c>
      <c r="Q16" s="110"/>
      <c r="R16" s="59"/>
    </row>
    <row r="17" spans="1:18" ht="24.95" customHeight="1" thickBot="1" x14ac:dyDescent="0.3">
      <c r="A17" s="317"/>
      <c r="B17" s="318"/>
      <c r="C17" s="103"/>
      <c r="D17" s="103"/>
      <c r="E17" s="111"/>
      <c r="F17" s="116" t="s">
        <v>169</v>
      </c>
      <c r="G17" s="117"/>
      <c r="H17" s="117"/>
      <c r="I17" s="117"/>
      <c r="J17" s="117"/>
      <c r="K17" s="117"/>
      <c r="L17" s="117"/>
      <c r="M17" s="117"/>
      <c r="N17" s="117"/>
      <c r="O17" s="119"/>
      <c r="P17" s="118">
        <v>2</v>
      </c>
      <c r="Q17" s="110"/>
      <c r="R17" s="59"/>
    </row>
    <row r="18" spans="1:18" ht="24.95" customHeight="1" thickBot="1" x14ac:dyDescent="0.3">
      <c r="A18" s="319"/>
      <c r="B18" s="320"/>
      <c r="C18" s="54"/>
      <c r="D18" s="120" t="s">
        <v>194</v>
      </c>
      <c r="E18" s="113"/>
      <c r="F18" s="121"/>
      <c r="G18" s="117"/>
      <c r="H18" s="117"/>
      <c r="I18" s="117"/>
      <c r="J18" s="117"/>
      <c r="K18" s="117"/>
      <c r="L18" s="117"/>
      <c r="M18" s="117"/>
      <c r="N18" s="117"/>
      <c r="O18" s="117"/>
      <c r="P18" s="118">
        <v>0</v>
      </c>
      <c r="Q18" s="108"/>
      <c r="R18" s="59"/>
    </row>
    <row r="19" spans="1:18" ht="24.95" customHeight="1" thickBot="1" x14ac:dyDescent="0.3">
      <c r="A19" s="315" t="s">
        <v>2</v>
      </c>
      <c r="B19" s="316"/>
      <c r="C19" s="107" t="s">
        <v>147</v>
      </c>
      <c r="D19" s="107"/>
      <c r="E19" s="107"/>
      <c r="F19" s="104"/>
      <c r="G19" s="104"/>
      <c r="H19" s="104"/>
      <c r="I19" s="104"/>
      <c r="J19" s="112"/>
      <c r="K19" s="112"/>
      <c r="L19" s="141">
        <f>IF(K20="X",5,IF(I21="X",4,IF(G22="X",3,IF(E23="X",2,0))))</f>
        <v>0</v>
      </c>
      <c r="M19" s="104"/>
      <c r="N19" s="105">
        <f>IF(K20="X",5,IF(I21="X",4,IF(G22="X",3,IF(E23="X",2,0))))</f>
        <v>0</v>
      </c>
      <c r="O19" s="106"/>
      <c r="P19" s="90"/>
      <c r="R19" s="83">
        <f>IF(COUNTIF(R20:R24,"X")&gt;1,"Erreur",SUMIF(R20:R24,"X",P20:P24))</f>
        <v>0</v>
      </c>
    </row>
    <row r="20" spans="1:18" ht="24.95" customHeight="1" thickBot="1" x14ac:dyDescent="0.3">
      <c r="A20" s="317"/>
      <c r="B20" s="318"/>
      <c r="C20" s="103"/>
      <c r="D20" s="103"/>
      <c r="E20" s="47"/>
      <c r="F20" s="47"/>
      <c r="G20" s="47"/>
      <c r="H20" s="47"/>
      <c r="I20" s="47"/>
      <c r="J20" s="47"/>
      <c r="K20" s="111"/>
      <c r="L20" s="116" t="s">
        <v>152</v>
      </c>
      <c r="M20" s="113"/>
      <c r="N20" s="119"/>
      <c r="O20" s="119"/>
      <c r="P20" s="115">
        <v>5</v>
      </c>
      <c r="Q20" s="110"/>
      <c r="R20" s="59"/>
    </row>
    <row r="21" spans="1:18" ht="24.95" customHeight="1" thickBot="1" x14ac:dyDescent="0.3">
      <c r="A21" s="317"/>
      <c r="B21" s="318"/>
      <c r="C21" s="103"/>
      <c r="D21" s="103"/>
      <c r="E21" s="47"/>
      <c r="F21" s="47"/>
      <c r="G21" s="47"/>
      <c r="H21" s="47"/>
      <c r="I21" s="111"/>
      <c r="J21" s="116" t="s">
        <v>166</v>
      </c>
      <c r="K21" s="117"/>
      <c r="L21" s="117"/>
      <c r="M21" s="117"/>
      <c r="N21" s="119"/>
      <c r="O21" s="119"/>
      <c r="P21" s="118">
        <v>4</v>
      </c>
      <c r="Q21" s="110"/>
      <c r="R21" s="59"/>
    </row>
    <row r="22" spans="1:18" ht="24.95" customHeight="1" thickBot="1" x14ac:dyDescent="0.3">
      <c r="A22" s="317"/>
      <c r="B22" s="318"/>
      <c r="C22" s="103"/>
      <c r="D22" s="103"/>
      <c r="E22" s="47"/>
      <c r="F22" s="47"/>
      <c r="G22" s="111"/>
      <c r="H22" s="116" t="s">
        <v>167</v>
      </c>
      <c r="I22" s="117"/>
      <c r="J22" s="117"/>
      <c r="K22" s="117"/>
      <c r="L22" s="117"/>
      <c r="M22" s="117"/>
      <c r="N22" s="119"/>
      <c r="O22" s="119"/>
      <c r="P22" s="118">
        <v>3</v>
      </c>
      <c r="Q22" s="110"/>
      <c r="R22" s="59"/>
    </row>
    <row r="23" spans="1:18" ht="24.95" customHeight="1" thickBot="1" x14ac:dyDescent="0.3">
      <c r="A23" s="317"/>
      <c r="B23" s="318"/>
      <c r="C23" s="103"/>
      <c r="D23" s="103"/>
      <c r="E23" s="111"/>
      <c r="F23" s="116" t="s">
        <v>168</v>
      </c>
      <c r="G23" s="117"/>
      <c r="H23" s="117"/>
      <c r="I23" s="117"/>
      <c r="J23" s="117"/>
      <c r="K23" s="117"/>
      <c r="L23" s="117"/>
      <c r="M23" s="117"/>
      <c r="N23" s="117"/>
      <c r="O23" s="119"/>
      <c r="P23" s="118">
        <v>2</v>
      </c>
      <c r="Q23" s="110"/>
      <c r="R23" s="59"/>
    </row>
    <row r="24" spans="1:18" ht="24.95" customHeight="1" thickBot="1" x14ac:dyDescent="0.3">
      <c r="A24" s="319"/>
      <c r="B24" s="320"/>
      <c r="C24" s="54"/>
      <c r="D24" s="120" t="s">
        <v>194</v>
      </c>
      <c r="E24" s="113"/>
      <c r="F24" s="121"/>
      <c r="G24" s="117"/>
      <c r="H24" s="117"/>
      <c r="I24" s="117"/>
      <c r="J24" s="117"/>
      <c r="K24" s="117"/>
      <c r="L24" s="117"/>
      <c r="M24" s="117"/>
      <c r="N24" s="117"/>
      <c r="O24" s="117"/>
      <c r="P24" s="118">
        <v>0</v>
      </c>
      <c r="Q24" s="108"/>
      <c r="R24" s="59"/>
    </row>
    <row r="25" spans="1:18" ht="24.95" customHeight="1" thickBot="1" x14ac:dyDescent="0.3">
      <c r="A25" s="315" t="s">
        <v>80</v>
      </c>
      <c r="B25" s="316"/>
      <c r="C25" s="107" t="s">
        <v>148</v>
      </c>
      <c r="D25" s="107"/>
      <c r="E25" s="107"/>
      <c r="F25" s="47"/>
      <c r="G25" s="47"/>
      <c r="H25" s="47"/>
      <c r="I25" s="47"/>
      <c r="J25" s="112"/>
      <c r="K25" s="112"/>
      <c r="L25" s="112"/>
      <c r="M25" s="47"/>
      <c r="N25" s="105">
        <f>IF(I26="X",5,IF(G27="X",4,IF(E28="X",2,0)))</f>
        <v>0</v>
      </c>
      <c r="O25" s="106"/>
      <c r="P25" s="90"/>
      <c r="R25" s="83">
        <f>IF(COUNTIF(R26:R29,"X")&gt;1,"Erreur",SUMIF(R26:R29,"X",P26:P29))</f>
        <v>0</v>
      </c>
    </row>
    <row r="26" spans="1:18" ht="24.95" customHeight="1" thickBot="1" x14ac:dyDescent="0.3">
      <c r="A26" s="317"/>
      <c r="B26" s="318"/>
      <c r="C26" s="103"/>
      <c r="D26" s="103"/>
      <c r="E26" s="103"/>
      <c r="F26" s="47"/>
      <c r="G26" s="47"/>
      <c r="H26" s="47"/>
      <c r="I26" s="111"/>
      <c r="J26" s="123" t="s">
        <v>173</v>
      </c>
      <c r="K26" s="124"/>
      <c r="L26" s="124"/>
      <c r="M26" s="124"/>
      <c r="N26" s="125"/>
      <c r="O26" s="125"/>
      <c r="P26" s="115">
        <v>5</v>
      </c>
      <c r="Q26" s="110"/>
      <c r="R26" s="59"/>
    </row>
    <row r="27" spans="1:18" ht="24.95" customHeight="1" thickBot="1" x14ac:dyDescent="0.3">
      <c r="A27" s="317"/>
      <c r="B27" s="318"/>
      <c r="C27" s="103"/>
      <c r="D27" s="103"/>
      <c r="E27" s="47"/>
      <c r="F27" s="47"/>
      <c r="G27" s="111"/>
      <c r="H27" s="116" t="s">
        <v>174</v>
      </c>
      <c r="I27" s="117"/>
      <c r="J27" s="117"/>
      <c r="K27" s="117"/>
      <c r="L27" s="117"/>
      <c r="M27" s="117"/>
      <c r="N27" s="125"/>
      <c r="O27" s="125"/>
      <c r="P27" s="118">
        <v>4</v>
      </c>
      <c r="Q27" s="110"/>
      <c r="R27" s="59"/>
    </row>
    <row r="28" spans="1:18" ht="24.95" customHeight="1" thickBot="1" x14ac:dyDescent="0.3">
      <c r="A28" s="317"/>
      <c r="B28" s="318"/>
      <c r="C28" s="103"/>
      <c r="D28" s="103"/>
      <c r="E28" s="111"/>
      <c r="F28" s="116" t="s">
        <v>175</v>
      </c>
      <c r="G28" s="117"/>
      <c r="H28" s="117"/>
      <c r="I28" s="117"/>
      <c r="J28" s="117"/>
      <c r="K28" s="117"/>
      <c r="L28" s="117"/>
      <c r="M28" s="117"/>
      <c r="N28" s="117"/>
      <c r="O28" s="125"/>
      <c r="P28" s="118">
        <v>2</v>
      </c>
      <c r="Q28" s="110"/>
      <c r="R28" s="59"/>
    </row>
    <row r="29" spans="1:18" ht="24.95" customHeight="1" thickBot="1" x14ac:dyDescent="0.3">
      <c r="A29" s="319"/>
      <c r="B29" s="320"/>
      <c r="C29" s="54"/>
      <c r="D29" s="120" t="s">
        <v>194</v>
      </c>
      <c r="E29" s="113"/>
      <c r="F29" s="121"/>
      <c r="G29" s="117"/>
      <c r="H29" s="117"/>
      <c r="I29" s="117"/>
      <c r="J29" s="117"/>
      <c r="K29" s="117"/>
      <c r="L29" s="117"/>
      <c r="M29" s="117"/>
      <c r="N29" s="117"/>
      <c r="O29" s="117"/>
      <c r="P29" s="118">
        <v>0</v>
      </c>
      <c r="Q29" s="108"/>
      <c r="R29" s="59"/>
    </row>
    <row r="30" spans="1:18" ht="24.95" customHeight="1" thickBot="1" x14ac:dyDescent="0.3">
      <c r="A30" s="315" t="s">
        <v>4</v>
      </c>
      <c r="B30" s="316"/>
      <c r="C30" s="107" t="s">
        <v>148</v>
      </c>
      <c r="D30" s="107"/>
      <c r="E30" s="107"/>
      <c r="F30" s="48"/>
      <c r="G30" s="48"/>
      <c r="H30" s="48"/>
      <c r="I30" s="48"/>
      <c r="J30" s="112"/>
      <c r="K30" s="112"/>
      <c r="L30" s="112"/>
      <c r="M30" s="48"/>
      <c r="N30" s="105">
        <f>IF(K31="X",5,IF(I32="X",4,IF(G33="X",3,IF(E34="X",2,0))))</f>
        <v>0</v>
      </c>
      <c r="O30" s="106"/>
      <c r="P30" s="90"/>
      <c r="R30" s="83">
        <f>IF(COUNTIF(R31:R35,"X")&gt;1,"Erreur",SUMIF(R31:R35,"X",P31:P35))</f>
        <v>0</v>
      </c>
    </row>
    <row r="31" spans="1:18" ht="24.95" customHeight="1" thickBot="1" x14ac:dyDescent="0.3">
      <c r="A31" s="317"/>
      <c r="B31" s="318"/>
      <c r="C31" s="103"/>
      <c r="D31" s="103"/>
      <c r="E31" s="47"/>
      <c r="F31" s="47"/>
      <c r="G31" s="47"/>
      <c r="H31" s="47"/>
      <c r="I31" s="47"/>
      <c r="J31" s="47"/>
      <c r="K31" s="111"/>
      <c r="L31" s="218" t="s">
        <v>151</v>
      </c>
      <c r="M31" s="113"/>
      <c r="N31" s="127"/>
      <c r="O31" s="127"/>
      <c r="P31" s="115">
        <v>5</v>
      </c>
      <c r="Q31" s="110"/>
      <c r="R31" s="59"/>
    </row>
    <row r="32" spans="1:18" ht="24.95" customHeight="1" thickBot="1" x14ac:dyDescent="0.3">
      <c r="A32" s="317"/>
      <c r="B32" s="318"/>
      <c r="C32" s="103"/>
      <c r="D32" s="103"/>
      <c r="E32" s="47"/>
      <c r="F32" s="47"/>
      <c r="G32" s="47"/>
      <c r="H32" s="47"/>
      <c r="I32" s="111"/>
      <c r="J32" s="116" t="s">
        <v>165</v>
      </c>
      <c r="K32" s="117"/>
      <c r="L32" s="117"/>
      <c r="M32" s="117"/>
      <c r="N32" s="127"/>
      <c r="O32" s="127"/>
      <c r="P32" s="118">
        <v>4</v>
      </c>
      <c r="Q32" s="110"/>
      <c r="R32" s="59"/>
    </row>
    <row r="33" spans="1:18" ht="24.95" customHeight="1" thickBot="1" x14ac:dyDescent="0.3">
      <c r="A33" s="317"/>
      <c r="B33" s="318"/>
      <c r="C33" s="103"/>
      <c r="D33" s="103"/>
      <c r="E33" s="47"/>
      <c r="F33" s="47"/>
      <c r="G33" s="111"/>
      <c r="H33" s="116" t="s">
        <v>164</v>
      </c>
      <c r="I33" s="117"/>
      <c r="J33" s="117"/>
      <c r="K33" s="117"/>
      <c r="L33" s="117"/>
      <c r="M33" s="117"/>
      <c r="N33" s="127"/>
      <c r="O33" s="127"/>
      <c r="P33" s="118">
        <v>3</v>
      </c>
      <c r="Q33" s="110"/>
      <c r="R33" s="59"/>
    </row>
    <row r="34" spans="1:18" ht="24.95" customHeight="1" thickBot="1" x14ac:dyDescent="0.3">
      <c r="A34" s="317"/>
      <c r="B34" s="318"/>
      <c r="C34" s="103"/>
      <c r="D34" s="103"/>
      <c r="E34" s="111"/>
      <c r="F34" s="116" t="s">
        <v>176</v>
      </c>
      <c r="G34" s="117"/>
      <c r="H34" s="117"/>
      <c r="I34" s="117"/>
      <c r="J34" s="117"/>
      <c r="K34" s="117"/>
      <c r="L34" s="117"/>
      <c r="M34" s="117"/>
      <c r="N34" s="117"/>
      <c r="O34" s="127"/>
      <c r="P34" s="118">
        <v>2</v>
      </c>
      <c r="Q34" s="110"/>
      <c r="R34" s="59"/>
    </row>
    <row r="35" spans="1:18" ht="24.95" customHeight="1" thickBot="1" x14ac:dyDescent="0.3">
      <c r="A35" s="319"/>
      <c r="B35" s="320"/>
      <c r="C35" s="54"/>
      <c r="D35" s="120" t="s">
        <v>194</v>
      </c>
      <c r="E35" s="113"/>
      <c r="F35" s="121"/>
      <c r="G35" s="117"/>
      <c r="H35" s="117"/>
      <c r="I35" s="117"/>
      <c r="J35" s="117"/>
      <c r="K35" s="117"/>
      <c r="L35" s="117"/>
      <c r="M35" s="117"/>
      <c r="N35" s="117"/>
      <c r="O35" s="117"/>
      <c r="P35" s="118">
        <v>0</v>
      </c>
      <c r="Q35" s="108"/>
      <c r="R35" s="59"/>
    </row>
    <row r="36" spans="1:18" ht="24.95" customHeight="1" thickBot="1" x14ac:dyDescent="0.3">
      <c r="A36" s="315" t="s">
        <v>81</v>
      </c>
      <c r="B36" s="316"/>
      <c r="C36" s="107" t="s">
        <v>148</v>
      </c>
      <c r="D36" s="107"/>
      <c r="E36" s="107"/>
      <c r="F36" s="47"/>
      <c r="G36" s="47"/>
      <c r="H36" s="47"/>
      <c r="I36" s="47"/>
      <c r="J36" s="112"/>
      <c r="K36" s="112"/>
      <c r="L36" s="112"/>
      <c r="M36" s="47"/>
      <c r="N36" s="105">
        <f>IF(I37="X",10,IF(G38="X",6,IF(E39="X",4,0)))</f>
        <v>0</v>
      </c>
      <c r="O36" s="106"/>
      <c r="P36" s="90"/>
      <c r="R36" s="83">
        <f>IF(COUNTIF(R37:R40,"X")&gt;1,"Erreur",SUMIF(R37:R40,"X",P37:P40))</f>
        <v>0</v>
      </c>
    </row>
    <row r="37" spans="1:18" ht="24.95" customHeight="1" thickBot="1" x14ac:dyDescent="0.3">
      <c r="A37" s="317"/>
      <c r="B37" s="318"/>
      <c r="C37" s="103"/>
      <c r="D37" s="103"/>
      <c r="E37" s="103"/>
      <c r="F37" s="103"/>
      <c r="G37" s="47"/>
      <c r="H37" s="47"/>
      <c r="I37" s="111"/>
      <c r="J37" s="120" t="s">
        <v>150</v>
      </c>
      <c r="K37" s="113"/>
      <c r="L37" s="113"/>
      <c r="M37" s="113"/>
      <c r="N37" s="127"/>
      <c r="O37" s="127"/>
      <c r="P37" s="115">
        <v>10</v>
      </c>
      <c r="Q37" s="110"/>
      <c r="R37" s="59"/>
    </row>
    <row r="38" spans="1:18" ht="24.95" customHeight="1" thickBot="1" x14ac:dyDescent="0.3">
      <c r="A38" s="317"/>
      <c r="B38" s="318"/>
      <c r="C38" s="103"/>
      <c r="D38" s="103"/>
      <c r="E38" s="47"/>
      <c r="F38" s="47"/>
      <c r="G38" s="111"/>
      <c r="H38" s="116" t="s">
        <v>161</v>
      </c>
      <c r="I38" s="117"/>
      <c r="J38" s="117"/>
      <c r="K38" s="117"/>
      <c r="L38" s="117"/>
      <c r="M38" s="117"/>
      <c r="N38" s="127"/>
      <c r="O38" s="127"/>
      <c r="P38" s="118">
        <v>6</v>
      </c>
      <c r="Q38" s="110"/>
      <c r="R38" s="59"/>
    </row>
    <row r="39" spans="1:18" ht="24.95" customHeight="1" thickBot="1" x14ac:dyDescent="0.3">
      <c r="A39" s="317"/>
      <c r="B39" s="318"/>
      <c r="C39" s="103"/>
      <c r="D39" s="103"/>
      <c r="E39" s="111"/>
      <c r="F39" s="116" t="s">
        <v>162</v>
      </c>
      <c r="G39" s="117"/>
      <c r="H39" s="117"/>
      <c r="I39" s="117"/>
      <c r="J39" s="117"/>
      <c r="K39" s="117"/>
      <c r="L39" s="117"/>
      <c r="M39" s="117"/>
      <c r="N39" s="117"/>
      <c r="O39" s="127"/>
      <c r="P39" s="118">
        <v>4</v>
      </c>
      <c r="Q39" s="110"/>
      <c r="R39" s="59"/>
    </row>
    <row r="40" spans="1:18" ht="24.95" customHeight="1" thickBot="1" x14ac:dyDescent="0.3">
      <c r="A40" s="319"/>
      <c r="B40" s="320"/>
      <c r="C40" s="54"/>
      <c r="D40" s="120" t="s">
        <v>194</v>
      </c>
      <c r="E40" s="113"/>
      <c r="F40" s="121"/>
      <c r="G40" s="117"/>
      <c r="H40" s="117"/>
      <c r="I40" s="117"/>
      <c r="J40" s="117"/>
      <c r="K40" s="117"/>
      <c r="L40" s="117"/>
      <c r="M40" s="117"/>
      <c r="N40" s="117"/>
      <c r="O40" s="117"/>
      <c r="P40" s="118">
        <v>0</v>
      </c>
      <c r="Q40" s="108"/>
      <c r="R40" s="59"/>
    </row>
    <row r="41" spans="1:18" ht="24.95" customHeight="1" thickBot="1" x14ac:dyDescent="0.3">
      <c r="A41" s="315" t="s">
        <v>82</v>
      </c>
      <c r="B41" s="316"/>
      <c r="C41" s="107" t="s">
        <v>129</v>
      </c>
      <c r="D41" s="107"/>
      <c r="E41" s="107"/>
      <c r="F41" s="47"/>
      <c r="G41" s="47"/>
      <c r="H41" s="47"/>
      <c r="I41" s="47"/>
      <c r="J41" s="112"/>
      <c r="K41" s="112"/>
      <c r="L41" s="112"/>
      <c r="M41" s="47"/>
      <c r="N41" s="105">
        <f>IF(K42="X",5,IF(I43="X",4,IF(G44="X",3,IF(E45="X",2,0))))</f>
        <v>0</v>
      </c>
      <c r="O41" s="106"/>
      <c r="P41" s="90"/>
      <c r="R41" s="83">
        <f>IF(COUNTIF(R42:R46,"X")&gt;1,"Erreur",SUMIF(R42:R46,"X",P42:P46))</f>
        <v>0</v>
      </c>
    </row>
    <row r="42" spans="1:18" ht="24.95" customHeight="1" thickBot="1" x14ac:dyDescent="0.3">
      <c r="A42" s="317"/>
      <c r="B42" s="318"/>
      <c r="C42" s="103"/>
      <c r="D42" s="103"/>
      <c r="E42" s="47"/>
      <c r="F42" s="47"/>
      <c r="G42" s="47"/>
      <c r="H42" s="47"/>
      <c r="I42" s="47"/>
      <c r="J42" s="47"/>
      <c r="K42" s="111"/>
      <c r="L42" s="218" t="s">
        <v>153</v>
      </c>
      <c r="M42" s="128"/>
      <c r="N42" s="125"/>
      <c r="O42" s="125"/>
      <c r="P42" s="129">
        <v>5</v>
      </c>
      <c r="Q42" s="110"/>
      <c r="R42" s="59"/>
    </row>
    <row r="43" spans="1:18" ht="24.95" customHeight="1" thickBot="1" x14ac:dyDescent="0.3">
      <c r="A43" s="317"/>
      <c r="B43" s="318"/>
      <c r="C43" s="103"/>
      <c r="D43" s="103"/>
      <c r="E43" s="47"/>
      <c r="F43" s="47"/>
      <c r="G43" s="47"/>
      <c r="H43" s="47"/>
      <c r="I43" s="111"/>
      <c r="J43" s="116" t="s">
        <v>154</v>
      </c>
      <c r="K43" s="130"/>
      <c r="L43" s="130"/>
      <c r="M43" s="130"/>
      <c r="N43" s="125"/>
      <c r="O43" s="125"/>
      <c r="P43" s="131">
        <v>4</v>
      </c>
      <c r="Q43" s="110"/>
      <c r="R43" s="59"/>
    </row>
    <row r="44" spans="1:18" ht="24.95" customHeight="1" thickBot="1" x14ac:dyDescent="0.3">
      <c r="A44" s="317"/>
      <c r="B44" s="318"/>
      <c r="C44" s="103"/>
      <c r="D44" s="103"/>
      <c r="E44" s="47"/>
      <c r="F44" s="47"/>
      <c r="G44" s="111"/>
      <c r="H44" s="116" t="s">
        <v>155</v>
      </c>
      <c r="I44" s="130"/>
      <c r="J44" s="130"/>
      <c r="K44" s="130"/>
      <c r="L44" s="130"/>
      <c r="M44" s="130"/>
      <c r="N44" s="125"/>
      <c r="O44" s="125"/>
      <c r="P44" s="131">
        <v>3</v>
      </c>
      <c r="Q44" s="110"/>
      <c r="R44" s="59"/>
    </row>
    <row r="45" spans="1:18" ht="24.95" customHeight="1" thickBot="1" x14ac:dyDescent="0.3">
      <c r="A45" s="317"/>
      <c r="B45" s="318"/>
      <c r="C45" s="103"/>
      <c r="D45" s="103"/>
      <c r="E45" s="111"/>
      <c r="F45" s="116" t="s">
        <v>156</v>
      </c>
      <c r="G45" s="130"/>
      <c r="H45" s="130"/>
      <c r="I45" s="130"/>
      <c r="J45" s="130"/>
      <c r="K45" s="130"/>
      <c r="L45" s="130"/>
      <c r="M45" s="130"/>
      <c r="N45" s="130"/>
      <c r="O45" s="125"/>
      <c r="P45" s="131">
        <v>2</v>
      </c>
      <c r="Q45" s="110"/>
      <c r="R45" s="59"/>
    </row>
    <row r="46" spans="1:18" ht="24.95" customHeight="1" thickBot="1" x14ac:dyDescent="0.3">
      <c r="A46" s="319"/>
      <c r="B46" s="320"/>
      <c r="C46" s="54"/>
      <c r="D46" s="132" t="s">
        <v>194</v>
      </c>
      <c r="E46" s="128"/>
      <c r="F46" s="133"/>
      <c r="G46" s="130"/>
      <c r="H46" s="130"/>
      <c r="I46" s="130"/>
      <c r="J46" s="130"/>
      <c r="K46" s="130"/>
      <c r="L46" s="130"/>
      <c r="M46" s="130"/>
      <c r="N46" s="130"/>
      <c r="O46" s="130"/>
      <c r="P46" s="131">
        <v>0</v>
      </c>
      <c r="Q46" s="108"/>
      <c r="R46" s="59"/>
    </row>
    <row r="47" spans="1:18" ht="24.95" customHeight="1" thickBot="1" x14ac:dyDescent="0.3">
      <c r="A47" s="315" t="s">
        <v>83</v>
      </c>
      <c r="B47" s="316"/>
      <c r="C47" s="107" t="s">
        <v>130</v>
      </c>
      <c r="D47" s="107"/>
      <c r="E47" s="107"/>
      <c r="F47" s="47"/>
      <c r="G47" s="47"/>
      <c r="H47" s="47"/>
      <c r="I47" s="47"/>
      <c r="J47" s="47"/>
      <c r="K47" s="112"/>
      <c r="L47" s="112"/>
      <c r="M47" s="47"/>
      <c r="N47" s="105">
        <f>IF(K48="X",5,IF(I49="X",4,IF(G50="X",3,IF(E51="X",2,0))))</f>
        <v>0</v>
      </c>
      <c r="O47" s="106"/>
      <c r="P47" s="90"/>
      <c r="R47" s="83">
        <f>IF(COUNTIF(R48:R52,"X")&gt;1,"Erreur",SUMIF(R48:R52,"X",P48:P52))</f>
        <v>0</v>
      </c>
    </row>
    <row r="48" spans="1:18" ht="24.95" customHeight="1" thickBot="1" x14ac:dyDescent="0.3">
      <c r="A48" s="317"/>
      <c r="B48" s="318"/>
      <c r="C48" s="103"/>
      <c r="D48" s="103"/>
      <c r="E48" s="47"/>
      <c r="F48" s="47"/>
      <c r="G48" s="47"/>
      <c r="H48" s="47"/>
      <c r="I48" s="47"/>
      <c r="J48" s="47"/>
      <c r="K48" s="111"/>
      <c r="L48" s="218" t="s">
        <v>157</v>
      </c>
      <c r="M48" s="113"/>
      <c r="N48" s="126"/>
      <c r="O48" s="126"/>
      <c r="P48" s="115">
        <v>5</v>
      </c>
      <c r="Q48" s="110"/>
      <c r="R48" s="59"/>
    </row>
    <row r="49" spans="1:18" ht="24.95" customHeight="1" thickBot="1" x14ac:dyDescent="0.3">
      <c r="A49" s="317"/>
      <c r="B49" s="318"/>
      <c r="C49" s="103"/>
      <c r="D49" s="103"/>
      <c r="E49" s="47"/>
      <c r="F49" s="47"/>
      <c r="G49" s="47"/>
      <c r="H49" s="47"/>
      <c r="I49" s="111"/>
      <c r="J49" s="116" t="s">
        <v>158</v>
      </c>
      <c r="K49" s="117"/>
      <c r="L49" s="117"/>
      <c r="M49" s="117"/>
      <c r="N49" s="126"/>
      <c r="O49" s="126"/>
      <c r="P49" s="118">
        <v>4</v>
      </c>
      <c r="Q49" s="110"/>
      <c r="R49" s="59"/>
    </row>
    <row r="50" spans="1:18" ht="24.95" customHeight="1" thickBot="1" x14ac:dyDescent="0.3">
      <c r="A50" s="317"/>
      <c r="B50" s="318"/>
      <c r="C50" s="103"/>
      <c r="D50" s="103"/>
      <c r="E50" s="47"/>
      <c r="F50" s="47"/>
      <c r="G50" s="111"/>
      <c r="H50" s="116" t="s">
        <v>159</v>
      </c>
      <c r="I50" s="117"/>
      <c r="J50" s="117"/>
      <c r="K50" s="117"/>
      <c r="L50" s="117"/>
      <c r="M50" s="117"/>
      <c r="N50" s="126"/>
      <c r="O50" s="126"/>
      <c r="P50" s="118">
        <v>3</v>
      </c>
      <c r="Q50" s="110"/>
      <c r="R50" s="59"/>
    </row>
    <row r="51" spans="1:18" ht="24.95" customHeight="1" thickBot="1" x14ac:dyDescent="0.3">
      <c r="A51" s="317"/>
      <c r="B51" s="318"/>
      <c r="C51" s="103"/>
      <c r="D51" s="103"/>
      <c r="E51" s="111"/>
      <c r="F51" s="116" t="s">
        <v>177</v>
      </c>
      <c r="G51" s="117"/>
      <c r="H51" s="117"/>
      <c r="I51" s="117"/>
      <c r="J51" s="117"/>
      <c r="K51" s="117"/>
      <c r="L51" s="117"/>
      <c r="M51" s="117"/>
      <c r="N51" s="117"/>
      <c r="O51" s="126"/>
      <c r="P51" s="118">
        <v>2</v>
      </c>
      <c r="Q51" s="110"/>
      <c r="R51" s="59"/>
    </row>
    <row r="52" spans="1:18" ht="24.95" customHeight="1" thickBot="1" x14ac:dyDescent="0.3">
      <c r="A52" s="319"/>
      <c r="B52" s="320"/>
      <c r="C52" s="54"/>
      <c r="D52" s="120" t="s">
        <v>194</v>
      </c>
      <c r="E52" s="121"/>
      <c r="F52" s="117"/>
      <c r="G52" s="117"/>
      <c r="H52" s="117"/>
      <c r="I52" s="117"/>
      <c r="J52" s="117"/>
      <c r="K52" s="117"/>
      <c r="L52" s="117"/>
      <c r="M52" s="117"/>
      <c r="N52" s="117"/>
      <c r="O52" s="126"/>
      <c r="P52" s="118">
        <v>0</v>
      </c>
      <c r="Q52" s="108"/>
      <c r="R52" s="59"/>
    </row>
    <row r="53" spans="1:18" ht="24.95" hidden="1" customHeight="1" thickBot="1" x14ac:dyDescent="0.3">
      <c r="A53" s="322" t="s">
        <v>125</v>
      </c>
      <c r="B53" s="323"/>
      <c r="C53" s="323"/>
      <c r="D53" s="324"/>
      <c r="E53" s="324"/>
      <c r="F53" s="324"/>
      <c r="G53" s="324"/>
      <c r="H53" s="324"/>
      <c r="I53" s="324"/>
      <c r="J53" s="324"/>
      <c r="K53" s="324"/>
      <c r="L53" s="325"/>
      <c r="M53" s="134">
        <f>+SUM(N47+N41+N36+N30+N25+N19+K13)</f>
        <v>0</v>
      </c>
      <c r="N53" s="91"/>
      <c r="O53" s="91"/>
      <c r="P53" s="91"/>
    </row>
    <row r="54" spans="1:18" ht="41.25" hidden="1" customHeight="1" thickBot="1" x14ac:dyDescent="0.3">
      <c r="A54" s="326" t="s">
        <v>126</v>
      </c>
      <c r="B54" s="327"/>
      <c r="C54" s="327"/>
      <c r="D54" s="327"/>
      <c r="E54" s="327"/>
      <c r="F54" s="327"/>
      <c r="G54" s="327"/>
      <c r="H54" s="327"/>
      <c r="I54" s="327"/>
      <c r="J54" s="327"/>
      <c r="K54" s="327"/>
      <c r="L54" s="328"/>
      <c r="M54" s="49">
        <f>+M53*2</f>
        <v>0</v>
      </c>
      <c r="N54" s="92"/>
      <c r="O54" s="92"/>
      <c r="P54" s="92"/>
    </row>
    <row r="55" spans="1:18" ht="41.25" customHeight="1" x14ac:dyDescent="0.25">
      <c r="A55" s="332"/>
      <c r="B55" s="333"/>
      <c r="C55" s="333"/>
      <c r="D55" s="333"/>
      <c r="E55" s="333"/>
      <c r="F55" s="333"/>
      <c r="G55" s="333"/>
      <c r="H55" s="333"/>
      <c r="I55" s="333"/>
      <c r="J55" s="333"/>
      <c r="K55" s="333"/>
      <c r="L55" s="333"/>
      <c r="M55" s="333"/>
      <c r="N55" s="333"/>
      <c r="O55" s="333"/>
      <c r="P55" s="333"/>
      <c r="Q55" s="333"/>
      <c r="R55" s="333"/>
    </row>
    <row r="56" spans="1:18" ht="18.75" customHeight="1" x14ac:dyDescent="0.25">
      <c r="A56" s="334" t="s">
        <v>127</v>
      </c>
      <c r="B56" s="335"/>
      <c r="C56" s="335"/>
      <c r="D56" s="335"/>
      <c r="E56" s="335"/>
      <c r="F56" s="335"/>
      <c r="G56" s="335"/>
      <c r="H56" s="335"/>
      <c r="I56" s="335"/>
      <c r="J56" s="335"/>
      <c r="K56" s="335"/>
      <c r="L56" s="335"/>
      <c r="M56" s="335"/>
      <c r="N56" s="335"/>
      <c r="O56" s="335"/>
      <c r="P56" s="335"/>
      <c r="Q56" s="335"/>
      <c r="R56" s="335"/>
    </row>
    <row r="57" spans="1:18" ht="99.95" customHeight="1" x14ac:dyDescent="0.25">
      <c r="A57" s="336"/>
      <c r="B57" s="337"/>
      <c r="C57" s="337"/>
      <c r="D57" s="337"/>
      <c r="E57" s="337"/>
      <c r="F57" s="337"/>
      <c r="G57" s="337"/>
      <c r="H57" s="337"/>
      <c r="I57" s="337"/>
      <c r="J57" s="337"/>
      <c r="K57" s="337"/>
      <c r="L57" s="337"/>
      <c r="M57" s="337"/>
      <c r="N57" s="337"/>
      <c r="O57" s="337"/>
      <c r="P57" s="337"/>
      <c r="Q57" s="337"/>
      <c r="R57" s="337"/>
    </row>
    <row r="58" spans="1:18" ht="26.25" hidden="1" customHeight="1" thickBot="1" x14ac:dyDescent="0.3">
      <c r="A58" s="50" t="s">
        <v>36</v>
      </c>
      <c r="B58" s="51"/>
      <c r="C58" s="330"/>
      <c r="D58" s="330"/>
      <c r="E58" s="330"/>
      <c r="F58" s="330"/>
      <c r="G58" s="330"/>
      <c r="H58" s="330"/>
      <c r="I58" s="331"/>
      <c r="J58" s="50" t="s">
        <v>38</v>
      </c>
      <c r="K58" s="51"/>
      <c r="L58" s="330"/>
      <c r="M58" s="331"/>
      <c r="N58" s="93"/>
      <c r="O58" s="93"/>
      <c r="P58" s="93"/>
    </row>
    <row r="59" spans="1:18" hidden="1" x14ac:dyDescent="0.25">
      <c r="A59" s="329" t="s">
        <v>37</v>
      </c>
      <c r="B59" s="329"/>
      <c r="C59" s="329"/>
      <c r="D59" s="329"/>
      <c r="E59" s="329"/>
      <c r="F59" s="329"/>
      <c r="G59" s="329"/>
      <c r="H59" s="329"/>
      <c r="I59" s="329"/>
      <c r="J59" s="329" t="s">
        <v>37</v>
      </c>
      <c r="K59" s="329"/>
      <c r="L59" s="329"/>
      <c r="M59" s="329"/>
      <c r="N59" s="94"/>
      <c r="O59" s="94"/>
      <c r="P59" s="94"/>
    </row>
    <row r="60" spans="1:18" ht="67.5" hidden="1" customHeight="1" thickBot="1" x14ac:dyDescent="0.3">
      <c r="A60" s="321"/>
      <c r="B60" s="321"/>
      <c r="C60" s="321"/>
      <c r="D60" s="321"/>
      <c r="E60" s="321"/>
      <c r="F60" s="321"/>
      <c r="G60" s="321"/>
      <c r="H60" s="321"/>
      <c r="I60" s="321"/>
      <c r="J60" s="321"/>
      <c r="K60" s="321"/>
      <c r="L60" s="321"/>
      <c r="M60" s="321"/>
      <c r="N60" s="95"/>
      <c r="O60" s="95"/>
      <c r="P60" s="95"/>
    </row>
    <row r="61" spans="1:18" x14ac:dyDescent="0.25">
      <c r="A61" s="52"/>
      <c r="B61" s="52"/>
      <c r="C61" s="52"/>
      <c r="D61" s="52"/>
      <c r="E61" s="52"/>
      <c r="F61" s="52"/>
      <c r="G61" s="52"/>
      <c r="H61" s="52"/>
      <c r="I61" s="52"/>
      <c r="J61" s="52"/>
      <c r="K61" s="52"/>
      <c r="L61" s="52"/>
      <c r="M61" s="52"/>
      <c r="N61" s="52"/>
      <c r="O61" s="52"/>
      <c r="P61" s="52"/>
    </row>
    <row r="62" spans="1:18" x14ac:dyDescent="0.25">
      <c r="A62" s="52"/>
      <c r="B62" s="52"/>
      <c r="C62" s="52"/>
      <c r="D62" s="52"/>
      <c r="E62" s="52"/>
      <c r="F62" s="52"/>
      <c r="G62" s="52"/>
      <c r="H62" s="52"/>
      <c r="I62" s="52"/>
      <c r="J62" s="52"/>
      <c r="K62" s="52"/>
      <c r="L62" s="52"/>
      <c r="M62" s="52"/>
      <c r="N62" s="52"/>
      <c r="O62" s="52"/>
      <c r="P62" s="52"/>
    </row>
  </sheetData>
  <sheetProtection sheet="1" selectLockedCells="1"/>
  <mergeCells count="44">
    <mergeCell ref="A41:B46"/>
    <mergeCell ref="A60:I60"/>
    <mergeCell ref="J60:M60"/>
    <mergeCell ref="A53:L53"/>
    <mergeCell ref="A54:L54"/>
    <mergeCell ref="A59:I59"/>
    <mergeCell ref="J59:M59"/>
    <mergeCell ref="L58:M58"/>
    <mergeCell ref="C58:I58"/>
    <mergeCell ref="A47:B52"/>
    <mergeCell ref="A55:R55"/>
    <mergeCell ref="A56:R56"/>
    <mergeCell ref="A57:R57"/>
    <mergeCell ref="A13:B18"/>
    <mergeCell ref="A19:B24"/>
    <mergeCell ref="A25:B29"/>
    <mergeCell ref="A30:B35"/>
    <mergeCell ref="A36:B40"/>
    <mergeCell ref="A11:E11"/>
    <mergeCell ref="F11:K11"/>
    <mergeCell ref="L11:R11"/>
    <mergeCell ref="A12:B12"/>
    <mergeCell ref="C12:P12"/>
    <mergeCell ref="A5:G5"/>
    <mergeCell ref="A3:G3"/>
    <mergeCell ref="A4:G4"/>
    <mergeCell ref="A1:R1"/>
    <mergeCell ref="A2:R2"/>
    <mergeCell ref="L3:R3"/>
    <mergeCell ref="H4:R4"/>
    <mergeCell ref="H5:R5"/>
    <mergeCell ref="L6:P6"/>
    <mergeCell ref="L7:P7"/>
    <mergeCell ref="Q6:R6"/>
    <mergeCell ref="Q7:R7"/>
    <mergeCell ref="L9:R9"/>
    <mergeCell ref="A8:R8"/>
    <mergeCell ref="A6:B7"/>
    <mergeCell ref="C6:G6"/>
    <mergeCell ref="H6:K6"/>
    <mergeCell ref="C7:G7"/>
    <mergeCell ref="H7:K7"/>
    <mergeCell ref="A9:E9"/>
    <mergeCell ref="F9:K9"/>
  </mergeCells>
  <conditionalFormatting sqref="R10 R12:R54 R58:R1048576">
    <cfRule type="containsText" dxfId="4" priority="1" operator="containsText" text="Erreur">
      <formula>NOT(ISERROR(SEARCH("Erreur",R10)))</formula>
    </cfRule>
  </conditionalFormatting>
  <pageMargins left="0.25" right="0.25" top="0.75" bottom="0.75" header="0.3" footer="0.3"/>
  <pageSetup paperSize="9" scale="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1BCAC78-23BA-4893-A312-2BC59ACFBD05}">
          <x14:formula1>
            <xm:f>Parametres!$A$2</xm:f>
          </x14:formula1>
          <xm:sqref>G16 I15 C52 G50 E51:E52 K14 I21 G22 I26 G27 K20 I32 G33 G38 I37 K31 I43 G44 K42 I49 A11:L11 E17 F18 E23 F24 E28 F29 E34 F35 E39 F40 E45 F46 C18 C24 C29 C35 C40 C46 K48 R14:R18 R20:R24 R26:R29 R31:R35 R37:R40 R42:R46 R48:R52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183C-847B-4A27-A48A-554880BCE108}">
  <sheetPr>
    <tabColor theme="4" tint="0.39997558519241921"/>
    <pageSetUpPr fitToPage="1"/>
  </sheetPr>
  <dimension ref="A1:R61"/>
  <sheetViews>
    <sheetView zoomScale="80" zoomScaleNormal="80" workbookViewId="0">
      <selection activeCell="A11" sqref="A11:E11"/>
    </sheetView>
  </sheetViews>
  <sheetFormatPr baseColWidth="10" defaultRowHeight="15" x14ac:dyDescent="0.25"/>
  <cols>
    <col min="3" max="11" width="7.7109375" customWidth="1"/>
    <col min="12" max="15" width="9.7109375" customWidth="1"/>
    <col min="16" max="16" width="10.7109375" style="78" hidden="1" customWidth="1"/>
    <col min="17" max="17" width="4.7109375" customWidth="1"/>
    <col min="18" max="18" width="17.7109375" style="78" customWidth="1"/>
  </cols>
  <sheetData>
    <row r="1" spans="1:18" ht="30.75" customHeight="1" x14ac:dyDescent="0.25">
      <c r="A1" s="338" t="s">
        <v>133</v>
      </c>
      <c r="B1" s="339"/>
      <c r="C1" s="339"/>
      <c r="D1" s="339"/>
      <c r="E1" s="339"/>
      <c r="F1" s="339"/>
      <c r="G1" s="339"/>
      <c r="H1" s="339"/>
      <c r="I1" s="339"/>
      <c r="J1" s="339"/>
      <c r="K1" s="339"/>
      <c r="L1" s="339"/>
      <c r="M1" s="339"/>
      <c r="N1" s="339"/>
      <c r="O1" s="339"/>
      <c r="P1" s="339"/>
      <c r="Q1" s="339"/>
      <c r="R1" s="339"/>
    </row>
    <row r="2" spans="1:18" ht="15.75" thickBot="1" x14ac:dyDescent="0.3">
      <c r="A2" s="340" t="s">
        <v>24</v>
      </c>
      <c r="B2" s="341"/>
      <c r="C2" s="341"/>
      <c r="D2" s="341"/>
      <c r="E2" s="341"/>
      <c r="F2" s="341"/>
      <c r="G2" s="341"/>
      <c r="H2" s="341"/>
      <c r="I2" s="341"/>
      <c r="J2" s="341"/>
      <c r="K2" s="341"/>
      <c r="L2" s="341"/>
      <c r="M2" s="341"/>
      <c r="N2" s="341"/>
      <c r="O2" s="341"/>
      <c r="P2" s="341"/>
      <c r="Q2" s="341"/>
      <c r="R2" s="341"/>
    </row>
    <row r="3" spans="1:18" ht="16.5" customHeight="1" thickBot="1" x14ac:dyDescent="0.3">
      <c r="A3" s="358" t="s">
        <v>77</v>
      </c>
      <c r="B3" s="359"/>
      <c r="C3" s="359"/>
      <c r="D3" s="359"/>
      <c r="E3" s="359"/>
      <c r="F3" s="359"/>
      <c r="G3" s="360"/>
      <c r="H3" s="342" t="s">
        <v>182</v>
      </c>
      <c r="I3" s="343"/>
      <c r="J3" s="343"/>
      <c r="K3" s="343"/>
      <c r="L3" s="343"/>
      <c r="M3" s="343"/>
      <c r="N3" s="343"/>
      <c r="O3" s="343"/>
      <c r="P3" s="343"/>
      <c r="Q3" s="343"/>
      <c r="R3" s="344"/>
    </row>
    <row r="4" spans="1:18" ht="24.95" customHeight="1" thickBot="1" x14ac:dyDescent="0.35">
      <c r="A4" s="361" t="s">
        <v>123</v>
      </c>
      <c r="B4" s="362"/>
      <c r="C4" s="362"/>
      <c r="D4" s="362"/>
      <c r="E4" s="362"/>
      <c r="F4" s="362"/>
      <c r="G4" s="362"/>
      <c r="H4" s="345">
        <f>Synthèse!B5</f>
        <v>0</v>
      </c>
      <c r="I4" s="346"/>
      <c r="J4" s="346"/>
      <c r="K4" s="346"/>
      <c r="L4" s="346"/>
      <c r="M4" s="346"/>
      <c r="N4" s="346"/>
      <c r="O4" s="346"/>
      <c r="P4" s="346"/>
      <c r="Q4" s="346"/>
      <c r="R4" s="347"/>
    </row>
    <row r="5" spans="1:18" s="14" customFormat="1" ht="38.25" customHeight="1" thickBot="1" x14ac:dyDescent="0.3">
      <c r="A5" s="363" t="str">
        <f>Synthèse!A6</f>
        <v>Etablissement scolaire</v>
      </c>
      <c r="B5" s="364"/>
      <c r="C5" s="364"/>
      <c r="D5" s="364"/>
      <c r="E5" s="364"/>
      <c r="F5" s="364"/>
      <c r="G5" s="364"/>
      <c r="H5" s="348">
        <f>Synthèse!B6</f>
        <v>0</v>
      </c>
      <c r="I5" s="349"/>
      <c r="J5" s="349"/>
      <c r="K5" s="349"/>
      <c r="L5" s="349"/>
      <c r="M5" s="349"/>
      <c r="N5" s="349"/>
      <c r="O5" s="349"/>
      <c r="P5" s="349"/>
      <c r="Q5" s="349"/>
      <c r="R5" s="350"/>
    </row>
    <row r="6" spans="1:18" ht="24.95" customHeight="1" thickBot="1" x14ac:dyDescent="0.3">
      <c r="A6" s="368" t="s">
        <v>78</v>
      </c>
      <c r="B6" s="369"/>
      <c r="C6" s="372" t="s">
        <v>149</v>
      </c>
      <c r="D6" s="372"/>
      <c r="E6" s="372"/>
      <c r="F6" s="372"/>
      <c r="G6" s="373"/>
      <c r="H6" s="374"/>
      <c r="I6" s="375"/>
      <c r="J6" s="375"/>
      <c r="K6" s="375"/>
      <c r="L6" s="376"/>
      <c r="M6" s="400"/>
      <c r="N6" s="401"/>
      <c r="O6" s="401"/>
      <c r="P6" s="401"/>
      <c r="Q6" s="401"/>
      <c r="R6" s="402"/>
    </row>
    <row r="7" spans="1:18" ht="24.95" customHeight="1" thickBot="1" x14ac:dyDescent="0.3">
      <c r="A7" s="370"/>
      <c r="B7" s="371"/>
      <c r="C7" s="377" t="s">
        <v>146</v>
      </c>
      <c r="D7" s="377"/>
      <c r="E7" s="377"/>
      <c r="F7" s="377"/>
      <c r="G7" s="378"/>
      <c r="H7" s="379"/>
      <c r="I7" s="380"/>
      <c r="J7" s="380"/>
      <c r="K7" s="380"/>
      <c r="L7" s="381"/>
      <c r="M7" s="403"/>
      <c r="N7" s="404"/>
      <c r="O7" s="404"/>
      <c r="P7" s="404"/>
      <c r="Q7" s="404"/>
      <c r="R7" s="405"/>
    </row>
    <row r="8" spans="1:18" ht="74.25" customHeight="1" thickBot="1" x14ac:dyDescent="0.3">
      <c r="A8" s="365" t="s">
        <v>79</v>
      </c>
      <c r="B8" s="366"/>
      <c r="C8" s="366"/>
      <c r="D8" s="366"/>
      <c r="E8" s="366"/>
      <c r="F8" s="366"/>
      <c r="G8" s="367"/>
      <c r="H8" s="406"/>
      <c r="I8" s="407"/>
      <c r="J8" s="407"/>
      <c r="K8" s="407"/>
      <c r="L8" s="407"/>
      <c r="M8" s="407"/>
      <c r="N8" s="407"/>
      <c r="O8" s="407"/>
      <c r="P8" s="407"/>
      <c r="Q8" s="407"/>
      <c r="R8" s="408"/>
    </row>
    <row r="9" spans="1:18" ht="15.75" thickBot="1" x14ac:dyDescent="0.3">
      <c r="A9" s="409" t="s">
        <v>27</v>
      </c>
      <c r="B9" s="410"/>
      <c r="C9" s="410"/>
      <c r="D9" s="410"/>
      <c r="E9" s="410"/>
      <c r="F9" s="410"/>
      <c r="G9" s="410"/>
      <c r="H9" s="410"/>
      <c r="I9" s="410"/>
      <c r="J9" s="410"/>
      <c r="K9" s="410"/>
      <c r="L9" s="410"/>
      <c r="M9" s="410"/>
      <c r="N9" s="410"/>
      <c r="O9" s="410"/>
      <c r="P9" s="410"/>
      <c r="Q9" s="410"/>
      <c r="R9" s="411"/>
    </row>
    <row r="10" spans="1:18" x14ac:dyDescent="0.25">
      <c r="A10" s="382" t="s">
        <v>25</v>
      </c>
      <c r="B10" s="383"/>
      <c r="C10" s="383"/>
      <c r="D10" s="383"/>
      <c r="E10" s="383"/>
      <c r="F10" s="383" t="s">
        <v>26</v>
      </c>
      <c r="G10" s="383"/>
      <c r="H10" s="383"/>
      <c r="I10" s="383"/>
      <c r="J10" s="383"/>
      <c r="K10" s="383"/>
      <c r="L10" s="384"/>
      <c r="M10" s="412" t="s">
        <v>28</v>
      </c>
      <c r="N10" s="413"/>
      <c r="O10" s="413"/>
      <c r="P10" s="413"/>
      <c r="Q10" s="413"/>
      <c r="R10" s="414"/>
    </row>
    <row r="11" spans="1:18" ht="15" customHeight="1" thickBot="1" x14ac:dyDescent="0.3">
      <c r="A11" s="307"/>
      <c r="B11" s="308"/>
      <c r="C11" s="308"/>
      <c r="D11" s="308"/>
      <c r="E11" s="308"/>
      <c r="F11" s="308"/>
      <c r="G11" s="308"/>
      <c r="H11" s="308"/>
      <c r="I11" s="308"/>
      <c r="J11" s="308"/>
      <c r="K11" s="308"/>
      <c r="L11" s="309"/>
      <c r="M11" s="393"/>
      <c r="N11" s="394"/>
      <c r="O11" s="394"/>
      <c r="P11" s="394"/>
      <c r="Q11" s="394"/>
      <c r="R11" s="395"/>
    </row>
    <row r="12" spans="1:18" ht="39.950000000000003" customHeight="1" thickBot="1" x14ac:dyDescent="0.3">
      <c r="A12" s="396" t="s">
        <v>52</v>
      </c>
      <c r="B12" s="415"/>
      <c r="C12" s="396" t="s">
        <v>183</v>
      </c>
      <c r="D12" s="397"/>
      <c r="E12" s="397"/>
      <c r="F12" s="397"/>
      <c r="G12" s="397"/>
      <c r="H12" s="397"/>
      <c r="I12" s="397"/>
      <c r="J12" s="397"/>
      <c r="K12" s="397"/>
      <c r="L12" s="397"/>
      <c r="M12" s="398"/>
      <c r="N12" s="398"/>
      <c r="O12" s="399"/>
      <c r="P12" s="220"/>
      <c r="Q12" s="29"/>
      <c r="R12" s="97" t="s">
        <v>184</v>
      </c>
    </row>
    <row r="13" spans="1:18" ht="24.95" customHeight="1" thickBot="1" x14ac:dyDescent="0.3">
      <c r="A13" s="352" t="s">
        <v>1</v>
      </c>
      <c r="B13" s="353"/>
      <c r="C13" s="139"/>
      <c r="D13" s="139"/>
      <c r="E13" s="139"/>
      <c r="F13" s="351"/>
      <c r="G13" s="351"/>
      <c r="H13" s="351"/>
      <c r="I13" s="351"/>
      <c r="J13" s="139"/>
      <c r="K13" s="140"/>
      <c r="L13" s="141">
        <f>IF(K14="X",5,IF(I15="X",4,IF(G16="X",3,IF(E17="X",2,0))))</f>
        <v>0</v>
      </c>
      <c r="M13" s="142"/>
      <c r="N13" s="142"/>
      <c r="O13" s="136"/>
      <c r="P13" s="156" t="str">
        <f>CONCATENATE(L13," sur 5 ")</f>
        <v xml:space="preserve">0 sur 5 </v>
      </c>
      <c r="Q13" s="29"/>
      <c r="R13" s="83">
        <f>IF(COUNTIF(R14:R18,"X")&gt;1,"Erreur",SUMIF(R14:R18,"X",P14:P18))</f>
        <v>0</v>
      </c>
    </row>
    <row r="14" spans="1:18" ht="24.95" customHeight="1" thickBot="1" x14ac:dyDescent="0.3">
      <c r="A14" s="354"/>
      <c r="B14" s="355"/>
      <c r="C14" s="139"/>
      <c r="D14" s="139"/>
      <c r="E14" s="9"/>
      <c r="F14" s="9"/>
      <c r="G14" s="9"/>
      <c r="H14" s="9"/>
      <c r="I14" s="9"/>
      <c r="J14" s="9"/>
      <c r="K14" s="111"/>
      <c r="L14" s="149" t="s">
        <v>172</v>
      </c>
      <c r="M14" s="144"/>
      <c r="N14" s="144"/>
      <c r="O14" s="145"/>
      <c r="P14" s="163">
        <v>5</v>
      </c>
      <c r="Q14" s="67"/>
      <c r="R14" s="59"/>
    </row>
    <row r="15" spans="1:18" ht="24.95" customHeight="1" thickBot="1" x14ac:dyDescent="0.3">
      <c r="A15" s="354"/>
      <c r="B15" s="355"/>
      <c r="C15" s="139"/>
      <c r="D15" s="139"/>
      <c r="E15" s="9"/>
      <c r="F15" s="9"/>
      <c r="G15" s="9"/>
      <c r="H15" s="9"/>
      <c r="I15" s="111"/>
      <c r="J15" s="146" t="s">
        <v>171</v>
      </c>
      <c r="K15" s="147"/>
      <c r="L15" s="147"/>
      <c r="M15" s="144"/>
      <c r="N15" s="144"/>
      <c r="O15" s="148"/>
      <c r="P15" s="164">
        <v>4</v>
      </c>
      <c r="Q15" s="67"/>
      <c r="R15" s="59"/>
    </row>
    <row r="16" spans="1:18" ht="24.95" customHeight="1" thickBot="1" x14ac:dyDescent="0.3">
      <c r="A16" s="354"/>
      <c r="B16" s="355"/>
      <c r="C16" s="139"/>
      <c r="D16" s="139"/>
      <c r="E16" s="9"/>
      <c r="F16" s="9"/>
      <c r="G16" s="111"/>
      <c r="H16" s="146" t="s">
        <v>170</v>
      </c>
      <c r="I16" s="147"/>
      <c r="J16" s="147"/>
      <c r="K16" s="147"/>
      <c r="L16" s="147"/>
      <c r="M16" s="144"/>
      <c r="N16" s="144"/>
      <c r="O16" s="148"/>
      <c r="P16" s="164">
        <v>3</v>
      </c>
      <c r="Q16" s="67"/>
      <c r="R16" s="59"/>
    </row>
    <row r="17" spans="1:18" ht="24.95" customHeight="1" thickBot="1" x14ac:dyDescent="0.3">
      <c r="A17" s="354"/>
      <c r="B17" s="355"/>
      <c r="C17" s="139"/>
      <c r="D17" s="139"/>
      <c r="E17" s="111"/>
      <c r="F17" s="146" t="s">
        <v>169</v>
      </c>
      <c r="G17" s="147"/>
      <c r="H17" s="147"/>
      <c r="I17" s="147"/>
      <c r="J17" s="147"/>
      <c r="K17" s="147"/>
      <c r="L17" s="147"/>
      <c r="M17" s="147"/>
      <c r="N17" s="144"/>
      <c r="O17" s="148"/>
      <c r="P17" s="164">
        <v>2</v>
      </c>
      <c r="Q17" s="67"/>
      <c r="R17" s="59"/>
    </row>
    <row r="18" spans="1:18" ht="24.95" customHeight="1" thickBot="1" x14ac:dyDescent="0.3">
      <c r="A18" s="356"/>
      <c r="B18" s="357"/>
      <c r="C18" s="54"/>
      <c r="D18" s="146" t="s">
        <v>194</v>
      </c>
      <c r="E18" s="135"/>
      <c r="F18" s="147"/>
      <c r="G18" s="147"/>
      <c r="H18" s="147"/>
      <c r="I18" s="147"/>
      <c r="J18" s="147"/>
      <c r="K18" s="147"/>
      <c r="L18" s="147"/>
      <c r="M18" s="147"/>
      <c r="N18" s="144"/>
      <c r="O18" s="148"/>
      <c r="P18" s="165">
        <v>0</v>
      </c>
      <c r="Q18" s="108"/>
      <c r="R18" s="59"/>
    </row>
    <row r="19" spans="1:18" ht="24.95" customHeight="1" thickBot="1" x14ac:dyDescent="0.3">
      <c r="A19" s="352" t="s">
        <v>2</v>
      </c>
      <c r="B19" s="353"/>
      <c r="C19" s="150"/>
      <c r="D19" s="1"/>
      <c r="E19" s="139"/>
      <c r="F19" s="351"/>
      <c r="G19" s="351"/>
      <c r="H19" s="351"/>
      <c r="I19" s="351"/>
      <c r="J19" s="139"/>
      <c r="K19" s="140"/>
      <c r="L19" s="141">
        <f>IF(K20="X",5,IF(I21="X",4,IF(G22="X",3,IF(E23="X",2,0))))</f>
        <v>0</v>
      </c>
      <c r="M19" s="142"/>
      <c r="N19" s="142"/>
      <c r="O19" s="136"/>
      <c r="P19" s="157" t="str">
        <f>CONCATENATE(L19," sur 5 ")</f>
        <v xml:space="preserve">0 sur 5 </v>
      </c>
      <c r="Q19" s="29"/>
      <c r="R19" s="83">
        <f>IF(COUNTIF(R20:R23,"X")&gt;1,"Erreur",SUMIF(R20:R23,"X",P20:P23))</f>
        <v>0</v>
      </c>
    </row>
    <row r="20" spans="1:18" ht="24.95" customHeight="1" thickBot="1" x14ac:dyDescent="0.3">
      <c r="A20" s="354"/>
      <c r="B20" s="355"/>
      <c r="C20" s="151"/>
      <c r="D20" s="139"/>
      <c r="E20" s="9"/>
      <c r="F20" s="9"/>
      <c r="G20" s="9"/>
      <c r="H20" s="9"/>
      <c r="I20" s="9"/>
      <c r="J20" s="9"/>
      <c r="K20" s="111"/>
      <c r="L20" s="143" t="s">
        <v>152</v>
      </c>
      <c r="M20" s="153"/>
      <c r="N20" s="153"/>
      <c r="O20" s="145"/>
      <c r="P20" s="163">
        <v>5</v>
      </c>
      <c r="Q20" s="67"/>
      <c r="R20" s="59"/>
    </row>
    <row r="21" spans="1:18" ht="24.95" customHeight="1" thickBot="1" x14ac:dyDescent="0.3">
      <c r="A21" s="354"/>
      <c r="B21" s="355"/>
      <c r="C21" s="151"/>
      <c r="D21" s="139"/>
      <c r="E21" s="9"/>
      <c r="F21" s="9"/>
      <c r="G21" s="9"/>
      <c r="H21" s="9"/>
      <c r="I21" s="111"/>
      <c r="J21" s="146" t="s">
        <v>166</v>
      </c>
      <c r="K21" s="147"/>
      <c r="L21" s="147"/>
      <c r="M21" s="153"/>
      <c r="N21" s="153"/>
      <c r="O21" s="148"/>
      <c r="P21" s="164">
        <v>4</v>
      </c>
      <c r="Q21" s="67"/>
      <c r="R21" s="59"/>
    </row>
    <row r="22" spans="1:18" ht="24.95" customHeight="1" thickBot="1" x14ac:dyDescent="0.3">
      <c r="A22" s="354"/>
      <c r="B22" s="355"/>
      <c r="C22" s="151"/>
      <c r="D22" s="139"/>
      <c r="E22" s="9"/>
      <c r="F22" s="9"/>
      <c r="G22" s="111"/>
      <c r="H22" s="146" t="s">
        <v>167</v>
      </c>
      <c r="I22" s="147"/>
      <c r="J22" s="147"/>
      <c r="K22" s="147"/>
      <c r="L22" s="147"/>
      <c r="M22" s="153"/>
      <c r="N22" s="153"/>
      <c r="O22" s="148"/>
      <c r="P22" s="164">
        <v>3</v>
      </c>
      <c r="Q22" s="67"/>
      <c r="R22" s="59"/>
    </row>
    <row r="23" spans="1:18" ht="24.95" customHeight="1" thickBot="1" x14ac:dyDescent="0.3">
      <c r="A23" s="354"/>
      <c r="B23" s="355"/>
      <c r="C23" s="152"/>
      <c r="D23" s="139"/>
      <c r="E23" s="111"/>
      <c r="F23" s="146" t="s">
        <v>168</v>
      </c>
      <c r="G23" s="147"/>
      <c r="H23" s="147"/>
      <c r="I23" s="147"/>
      <c r="J23" s="147"/>
      <c r="K23" s="147"/>
      <c r="L23" s="147"/>
      <c r="M23" s="147"/>
      <c r="N23" s="153"/>
      <c r="O23" s="148"/>
      <c r="P23" s="164">
        <v>2</v>
      </c>
      <c r="Q23" s="67"/>
      <c r="R23" s="59"/>
    </row>
    <row r="24" spans="1:18" ht="24.95" customHeight="1" thickBot="1" x14ac:dyDescent="0.3">
      <c r="A24" s="356"/>
      <c r="B24" s="357"/>
      <c r="C24" s="54"/>
      <c r="D24" s="146" t="s">
        <v>194</v>
      </c>
      <c r="E24" s="135"/>
      <c r="F24" s="147"/>
      <c r="G24" s="147"/>
      <c r="H24" s="147"/>
      <c r="I24" s="147"/>
      <c r="J24" s="147"/>
      <c r="K24" s="147"/>
      <c r="L24" s="147"/>
      <c r="M24" s="147"/>
      <c r="N24" s="153"/>
      <c r="O24" s="148"/>
      <c r="P24" s="165">
        <v>0</v>
      </c>
      <c r="Q24" s="108"/>
      <c r="R24" s="59"/>
    </row>
    <row r="25" spans="1:18" ht="24.95" customHeight="1" thickBot="1" x14ac:dyDescent="0.3">
      <c r="A25" s="352" t="s">
        <v>80</v>
      </c>
      <c r="B25" s="353"/>
      <c r="C25" s="9"/>
      <c r="D25" s="9"/>
      <c r="E25" s="9"/>
      <c r="F25" s="351"/>
      <c r="G25" s="351"/>
      <c r="H25" s="351"/>
      <c r="I25" s="351"/>
      <c r="J25" s="351"/>
      <c r="K25" s="9"/>
      <c r="L25" s="141">
        <f>IF(I26="X",5,IF(G27="X",4,IF(E28="X",2,0)))</f>
        <v>0</v>
      </c>
      <c r="M25" s="142"/>
      <c r="N25" s="142"/>
      <c r="O25" s="136"/>
      <c r="P25" s="157" t="str">
        <f>CONCATENATE(L25," sur 5 ")</f>
        <v xml:space="preserve">0 sur 5 </v>
      </c>
      <c r="Q25" s="29"/>
      <c r="R25" s="83">
        <f>IF(COUNTIF(R26:R28,"X")&gt;1,"Erreur",SUMIF(R26:R28,"X",P26:P28))</f>
        <v>0</v>
      </c>
    </row>
    <row r="26" spans="1:18" ht="24.95" customHeight="1" thickBot="1" x14ac:dyDescent="0.3">
      <c r="A26" s="354"/>
      <c r="B26" s="355"/>
      <c r="C26" s="9"/>
      <c r="D26" s="154"/>
      <c r="E26" s="154"/>
      <c r="F26" s="9"/>
      <c r="G26" s="9"/>
      <c r="H26" s="9"/>
      <c r="I26" s="111"/>
      <c r="J26" s="149" t="s">
        <v>173</v>
      </c>
      <c r="K26" s="155"/>
      <c r="L26" s="144"/>
      <c r="M26" s="144"/>
      <c r="N26" s="144"/>
      <c r="O26" s="145"/>
      <c r="P26" s="163">
        <v>5</v>
      </c>
      <c r="Q26" s="67"/>
      <c r="R26" s="59"/>
    </row>
    <row r="27" spans="1:18" ht="24.95" customHeight="1" thickBot="1" x14ac:dyDescent="0.3">
      <c r="A27" s="354"/>
      <c r="B27" s="355"/>
      <c r="C27" s="9"/>
      <c r="D27" s="9"/>
      <c r="E27" s="9"/>
      <c r="F27" s="9"/>
      <c r="G27" s="111"/>
      <c r="H27" s="146" t="s">
        <v>174</v>
      </c>
      <c r="I27" s="147"/>
      <c r="J27" s="147"/>
      <c r="K27" s="147"/>
      <c r="L27" s="147"/>
      <c r="M27" s="144"/>
      <c r="N27" s="144"/>
      <c r="O27" s="148"/>
      <c r="P27" s="164">
        <v>4</v>
      </c>
      <c r="Q27" s="67"/>
      <c r="R27" s="59"/>
    </row>
    <row r="28" spans="1:18" ht="24.95" customHeight="1" thickBot="1" x14ac:dyDescent="0.3">
      <c r="A28" s="354"/>
      <c r="B28" s="355"/>
      <c r="C28" s="9"/>
      <c r="D28" s="9"/>
      <c r="E28" s="111"/>
      <c r="F28" s="146" t="s">
        <v>175</v>
      </c>
      <c r="G28" s="147"/>
      <c r="H28" s="147"/>
      <c r="I28" s="147"/>
      <c r="J28" s="147"/>
      <c r="K28" s="147"/>
      <c r="L28" s="147"/>
      <c r="M28" s="147"/>
      <c r="N28" s="144"/>
      <c r="O28" s="148"/>
      <c r="P28" s="164">
        <v>2</v>
      </c>
      <c r="Q28" s="67"/>
      <c r="R28" s="59"/>
    </row>
    <row r="29" spans="1:18" ht="24.95" customHeight="1" thickBot="1" x14ac:dyDescent="0.3">
      <c r="A29" s="356"/>
      <c r="B29" s="357"/>
      <c r="C29" s="54"/>
      <c r="D29" s="146" t="s">
        <v>194</v>
      </c>
      <c r="E29" s="135"/>
      <c r="F29" s="147"/>
      <c r="G29" s="147"/>
      <c r="H29" s="147"/>
      <c r="I29" s="147"/>
      <c r="J29" s="147"/>
      <c r="K29" s="147"/>
      <c r="L29" s="147"/>
      <c r="M29" s="147"/>
      <c r="N29" s="144"/>
      <c r="O29" s="148"/>
      <c r="P29" s="165">
        <v>0</v>
      </c>
      <c r="Q29" s="108"/>
      <c r="R29" s="59"/>
    </row>
    <row r="30" spans="1:18" ht="24.95" customHeight="1" thickBot="1" x14ac:dyDescent="0.3">
      <c r="A30" s="352" t="s">
        <v>4</v>
      </c>
      <c r="B30" s="353"/>
      <c r="C30" s="2"/>
      <c r="D30" s="2"/>
      <c r="E30" s="2"/>
      <c r="F30" s="351"/>
      <c r="G30" s="351"/>
      <c r="H30" s="351"/>
      <c r="I30" s="351"/>
      <c r="J30" s="351"/>
      <c r="K30" s="2"/>
      <c r="L30" s="141">
        <f>IF(K31="X",5,IF(I32="X",4,IF(G33="X",3,IF(E34="X",2,0))))</f>
        <v>0</v>
      </c>
      <c r="M30" s="142"/>
      <c r="N30" s="142"/>
      <c r="O30" s="136"/>
      <c r="P30" s="157" t="str">
        <f>CONCATENATE(L30," sur 5 ")</f>
        <v xml:space="preserve">0 sur 5 </v>
      </c>
      <c r="Q30" s="29"/>
      <c r="R30" s="83">
        <f>IF(COUNTIF(R31:R34,"X")&gt;1,"Erreur",SUMIF(R31:R34,"X",P31:P34))</f>
        <v>0</v>
      </c>
    </row>
    <row r="31" spans="1:18" ht="24.95" customHeight="1" thickBot="1" x14ac:dyDescent="0.3">
      <c r="A31" s="354"/>
      <c r="B31" s="355"/>
      <c r="C31" s="9"/>
      <c r="D31" s="9"/>
      <c r="E31" s="9"/>
      <c r="F31" s="9"/>
      <c r="G31" s="9"/>
      <c r="H31" s="9"/>
      <c r="I31" s="9"/>
      <c r="J31" s="9"/>
      <c r="K31" s="111"/>
      <c r="L31" s="143" t="s">
        <v>151</v>
      </c>
      <c r="M31" s="144"/>
      <c r="N31" s="144"/>
      <c r="O31" s="145"/>
      <c r="P31" s="163">
        <v>5</v>
      </c>
      <c r="Q31" s="67"/>
      <c r="R31" s="59"/>
    </row>
    <row r="32" spans="1:18" ht="24.95" customHeight="1" thickBot="1" x14ac:dyDescent="0.3">
      <c r="A32" s="354"/>
      <c r="B32" s="355"/>
      <c r="C32" s="9"/>
      <c r="D32" s="9"/>
      <c r="E32" s="9"/>
      <c r="F32" s="9"/>
      <c r="G32" s="9"/>
      <c r="H32" s="9"/>
      <c r="I32" s="111"/>
      <c r="J32" s="146" t="s">
        <v>165</v>
      </c>
      <c r="K32" s="147"/>
      <c r="L32" s="147"/>
      <c r="M32" s="144"/>
      <c r="N32" s="144"/>
      <c r="O32" s="148"/>
      <c r="P32" s="164">
        <v>4</v>
      </c>
      <c r="Q32" s="67"/>
      <c r="R32" s="59"/>
    </row>
    <row r="33" spans="1:18" ht="24.95" customHeight="1" thickBot="1" x14ac:dyDescent="0.3">
      <c r="A33" s="354"/>
      <c r="B33" s="355"/>
      <c r="C33" s="9"/>
      <c r="D33" s="9"/>
      <c r="E33" s="9"/>
      <c r="F33" s="9"/>
      <c r="G33" s="111"/>
      <c r="H33" s="146" t="s">
        <v>164</v>
      </c>
      <c r="I33" s="147"/>
      <c r="J33" s="147"/>
      <c r="K33" s="147"/>
      <c r="L33" s="147"/>
      <c r="M33" s="144"/>
      <c r="N33" s="144"/>
      <c r="O33" s="148"/>
      <c r="P33" s="164">
        <v>3</v>
      </c>
      <c r="Q33" s="67"/>
      <c r="R33" s="59"/>
    </row>
    <row r="34" spans="1:18" ht="24.95" customHeight="1" thickBot="1" x14ac:dyDescent="0.3">
      <c r="A34" s="354"/>
      <c r="B34" s="355"/>
      <c r="C34" s="9"/>
      <c r="D34" s="9"/>
      <c r="E34" s="111"/>
      <c r="F34" s="146" t="s">
        <v>163</v>
      </c>
      <c r="G34" s="147"/>
      <c r="H34" s="147"/>
      <c r="I34" s="147"/>
      <c r="J34" s="147"/>
      <c r="K34" s="147"/>
      <c r="L34" s="147"/>
      <c r="M34" s="147"/>
      <c r="N34" s="144"/>
      <c r="O34" s="148"/>
      <c r="P34" s="164">
        <v>2</v>
      </c>
      <c r="Q34" s="67"/>
      <c r="R34" s="59"/>
    </row>
    <row r="35" spans="1:18" ht="24.95" customHeight="1" thickBot="1" x14ac:dyDescent="0.3">
      <c r="A35" s="356"/>
      <c r="B35" s="357"/>
      <c r="C35" s="54"/>
      <c r="D35" s="146" t="s">
        <v>194</v>
      </c>
      <c r="E35" s="135"/>
      <c r="F35" s="147"/>
      <c r="G35" s="147"/>
      <c r="H35" s="147"/>
      <c r="I35" s="147"/>
      <c r="J35" s="147"/>
      <c r="K35" s="147"/>
      <c r="L35" s="147"/>
      <c r="M35" s="147"/>
      <c r="N35" s="144"/>
      <c r="O35" s="148"/>
      <c r="P35" s="165">
        <v>0</v>
      </c>
      <c r="Q35" s="108"/>
      <c r="R35" s="59"/>
    </row>
    <row r="36" spans="1:18" ht="24.95" customHeight="1" thickBot="1" x14ac:dyDescent="0.3">
      <c r="A36" s="352" t="s">
        <v>81</v>
      </c>
      <c r="B36" s="353"/>
      <c r="C36" s="9"/>
      <c r="D36" s="9"/>
      <c r="E36" s="9"/>
      <c r="F36" s="351"/>
      <c r="G36" s="351"/>
      <c r="H36" s="351"/>
      <c r="I36" s="351"/>
      <c r="J36" s="351"/>
      <c r="K36" s="9"/>
      <c r="L36" s="141">
        <f>IF(I37="X",10,IF(G38="X",6,IF(E39="X",4,0)))</f>
        <v>0</v>
      </c>
      <c r="M36" s="142"/>
      <c r="N36" s="142"/>
      <c r="O36" s="136"/>
      <c r="P36" s="157" t="str">
        <f>CONCATENATE(L36," sur 10 ")</f>
        <v xml:space="preserve">0 sur 10 </v>
      </c>
      <c r="Q36" s="29"/>
      <c r="R36" s="83">
        <f>IF(COUNTIF(R37:R39,"X")&gt;1,"Erreur",SUMIF(R37:R39,"X",P37:P39))</f>
        <v>0</v>
      </c>
    </row>
    <row r="37" spans="1:18" ht="24.95" customHeight="1" thickBot="1" x14ac:dyDescent="0.3">
      <c r="A37" s="354"/>
      <c r="B37" s="355"/>
      <c r="C37" s="9"/>
      <c r="D37" s="9"/>
      <c r="E37" s="9"/>
      <c r="F37" s="9"/>
      <c r="G37" s="9"/>
      <c r="H37" s="9"/>
      <c r="I37" s="111"/>
      <c r="J37" s="143" t="s">
        <v>150</v>
      </c>
      <c r="K37" s="161"/>
      <c r="L37" s="161"/>
      <c r="M37" s="161"/>
      <c r="N37" s="144"/>
      <c r="O37" s="145"/>
      <c r="P37" s="163">
        <v>10</v>
      </c>
      <c r="Q37" s="67"/>
      <c r="R37" s="59"/>
    </row>
    <row r="38" spans="1:18" ht="24.95" customHeight="1" thickBot="1" x14ac:dyDescent="0.3">
      <c r="A38" s="354"/>
      <c r="B38" s="355"/>
      <c r="C38" s="9"/>
      <c r="D38" s="9"/>
      <c r="E38" s="9"/>
      <c r="F38" s="9"/>
      <c r="G38" s="111"/>
      <c r="H38" s="146" t="s">
        <v>161</v>
      </c>
      <c r="I38" s="147"/>
      <c r="J38" s="147"/>
      <c r="K38" s="147"/>
      <c r="L38" s="147"/>
      <c r="M38" s="147"/>
      <c r="N38" s="144"/>
      <c r="O38" s="148"/>
      <c r="P38" s="164">
        <v>6</v>
      </c>
      <c r="Q38" s="67"/>
      <c r="R38" s="59"/>
    </row>
    <row r="39" spans="1:18" ht="24.95" customHeight="1" thickBot="1" x14ac:dyDescent="0.3">
      <c r="A39" s="354"/>
      <c r="B39" s="355"/>
      <c r="C39" s="9"/>
      <c r="D39" s="9"/>
      <c r="E39" s="111"/>
      <c r="F39" s="146" t="s">
        <v>162</v>
      </c>
      <c r="G39" s="147"/>
      <c r="H39" s="147"/>
      <c r="I39" s="147"/>
      <c r="J39" s="147"/>
      <c r="K39" s="147"/>
      <c r="L39" s="147"/>
      <c r="M39" s="147"/>
      <c r="N39" s="144"/>
      <c r="O39" s="148"/>
      <c r="P39" s="164">
        <v>4</v>
      </c>
      <c r="Q39" s="67"/>
      <c r="R39" s="59"/>
    </row>
    <row r="40" spans="1:18" ht="24.95" customHeight="1" thickBot="1" x14ac:dyDescent="0.3">
      <c r="A40" s="356"/>
      <c r="B40" s="357"/>
      <c r="C40" s="54"/>
      <c r="D40" s="146" t="s">
        <v>194</v>
      </c>
      <c r="E40" s="135"/>
      <c r="F40" s="147"/>
      <c r="G40" s="147"/>
      <c r="H40" s="147"/>
      <c r="I40" s="147"/>
      <c r="J40" s="147"/>
      <c r="K40" s="147"/>
      <c r="L40" s="147"/>
      <c r="M40" s="147"/>
      <c r="N40" s="144"/>
      <c r="O40" s="148"/>
      <c r="P40" s="165">
        <v>0</v>
      </c>
      <c r="Q40" s="108"/>
      <c r="R40" s="59"/>
    </row>
    <row r="41" spans="1:18" ht="24.95" customHeight="1" thickBot="1" x14ac:dyDescent="0.3">
      <c r="A41" s="352" t="s">
        <v>82</v>
      </c>
      <c r="B41" s="353"/>
      <c r="C41" s="9"/>
      <c r="D41" s="9"/>
      <c r="E41" s="9"/>
      <c r="F41" s="9"/>
      <c r="G41" s="9"/>
      <c r="H41" s="160"/>
      <c r="I41" s="160"/>
      <c r="J41" s="160"/>
      <c r="K41" s="160"/>
      <c r="L41" s="141">
        <f>IF(I42="X",10,IF(G43="X",6,IF(E44="X",4,0)))</f>
        <v>0</v>
      </c>
      <c r="M41" s="9"/>
      <c r="N41" s="9"/>
      <c r="O41" s="136"/>
      <c r="P41" s="157" t="str">
        <f>CONCATENATE(L41," sur 10 ")</f>
        <v xml:space="preserve">0 sur 10 </v>
      </c>
      <c r="Q41" s="29"/>
      <c r="R41" s="83">
        <f>IF(COUNTIF(R42:R45,"X")&gt;1,"Erreur",SUMIF(R42:R45,"X",P42:P45))</f>
        <v>0</v>
      </c>
    </row>
    <row r="42" spans="1:18" ht="24.95" customHeight="1" thickBot="1" x14ac:dyDescent="0.3">
      <c r="A42" s="354"/>
      <c r="B42" s="355"/>
      <c r="C42" s="9"/>
      <c r="D42" s="9"/>
      <c r="E42" s="9"/>
      <c r="F42" s="9"/>
      <c r="G42" s="9"/>
      <c r="H42" s="9"/>
      <c r="I42" s="9"/>
      <c r="J42" s="9"/>
      <c r="K42" s="54"/>
      <c r="L42" s="143" t="s">
        <v>153</v>
      </c>
      <c r="M42" s="161"/>
      <c r="N42" s="153"/>
      <c r="O42" s="145"/>
      <c r="P42" s="163">
        <v>5</v>
      </c>
      <c r="Q42" s="67"/>
      <c r="R42" s="59"/>
    </row>
    <row r="43" spans="1:18" ht="24.95" customHeight="1" thickBot="1" x14ac:dyDescent="0.3">
      <c r="A43" s="354"/>
      <c r="B43" s="355"/>
      <c r="C43" s="9"/>
      <c r="D43" s="9"/>
      <c r="E43" s="9"/>
      <c r="F43" s="9"/>
      <c r="G43" s="9"/>
      <c r="H43" s="9"/>
      <c r="I43" s="54"/>
      <c r="J43" s="146" t="s">
        <v>154</v>
      </c>
      <c r="K43" s="147"/>
      <c r="L43" s="147"/>
      <c r="M43" s="147"/>
      <c r="N43" s="153"/>
      <c r="O43" s="148"/>
      <c r="P43" s="164">
        <v>4</v>
      </c>
      <c r="Q43" s="67"/>
      <c r="R43" s="59"/>
    </row>
    <row r="44" spans="1:18" ht="24.95" customHeight="1" thickBot="1" x14ac:dyDescent="0.3">
      <c r="A44" s="354"/>
      <c r="B44" s="355"/>
      <c r="C44" s="9"/>
      <c r="D44" s="9"/>
      <c r="E44" s="9"/>
      <c r="F44" s="9"/>
      <c r="G44" s="54"/>
      <c r="H44" s="146" t="s">
        <v>155</v>
      </c>
      <c r="I44" s="147"/>
      <c r="J44" s="147"/>
      <c r="K44" s="147"/>
      <c r="L44" s="147"/>
      <c r="M44" s="147"/>
      <c r="N44" s="153"/>
      <c r="O44" s="148"/>
      <c r="P44" s="164">
        <v>3</v>
      </c>
      <c r="Q44" s="67"/>
      <c r="R44" s="59"/>
    </row>
    <row r="45" spans="1:18" ht="24.95" customHeight="1" thickBot="1" x14ac:dyDescent="0.3">
      <c r="A45" s="354"/>
      <c r="B45" s="355"/>
      <c r="C45" s="9"/>
      <c r="D45" s="9"/>
      <c r="E45" s="54"/>
      <c r="F45" s="146" t="s">
        <v>156</v>
      </c>
      <c r="G45" s="147"/>
      <c r="H45" s="147"/>
      <c r="I45" s="147"/>
      <c r="J45" s="147"/>
      <c r="K45" s="147"/>
      <c r="L45" s="147"/>
      <c r="M45" s="147"/>
      <c r="N45" s="153"/>
      <c r="O45" s="148"/>
      <c r="P45" s="164">
        <v>2</v>
      </c>
      <c r="Q45" s="67"/>
      <c r="R45" s="59"/>
    </row>
    <row r="46" spans="1:18" ht="24.95" customHeight="1" thickBot="1" x14ac:dyDescent="0.3">
      <c r="A46" s="356"/>
      <c r="B46" s="357"/>
      <c r="C46" s="54"/>
      <c r="D46" s="146" t="s">
        <v>194</v>
      </c>
      <c r="E46" s="135"/>
      <c r="F46" s="147"/>
      <c r="G46" s="147"/>
      <c r="H46" s="147"/>
      <c r="I46" s="147"/>
      <c r="J46" s="147"/>
      <c r="K46" s="147"/>
      <c r="L46" s="147"/>
      <c r="M46" s="147"/>
      <c r="N46" s="153"/>
      <c r="O46" s="148"/>
      <c r="P46" s="165">
        <v>0</v>
      </c>
      <c r="Q46" s="108"/>
      <c r="R46" s="59"/>
    </row>
    <row r="47" spans="1:18" ht="24.95" customHeight="1" thickBot="1" x14ac:dyDescent="0.3">
      <c r="A47" s="352" t="s">
        <v>83</v>
      </c>
      <c r="B47" s="353"/>
      <c r="C47" s="9"/>
      <c r="D47" s="9"/>
      <c r="E47" s="9"/>
      <c r="F47" s="9"/>
      <c r="G47" s="351"/>
      <c r="H47" s="351"/>
      <c r="I47" s="351"/>
      <c r="J47" s="351"/>
      <c r="K47" s="9"/>
      <c r="L47" s="141">
        <f>IF(K48="X",5,IF(I49="X",4,IF(G50="X",3,IF(E51="X",2,0))))</f>
        <v>0</v>
      </c>
      <c r="M47" s="142"/>
      <c r="N47" s="142"/>
      <c r="O47" s="136"/>
      <c r="P47" s="157" t="str">
        <f>CONCATENATE(L47," sur 5 ")</f>
        <v xml:space="preserve">0 sur 5 </v>
      </c>
      <c r="Q47" s="29"/>
      <c r="R47" s="83">
        <f>IF(COUNTIF(R48:R51,"X")&gt;1,"Erreur",SUMIF(R48:R51,"X",P48:P51))</f>
        <v>0</v>
      </c>
    </row>
    <row r="48" spans="1:18" ht="24.95" customHeight="1" thickBot="1" x14ac:dyDescent="0.3">
      <c r="A48" s="354"/>
      <c r="B48" s="355"/>
      <c r="C48" s="9"/>
      <c r="D48" s="9"/>
      <c r="E48" s="9"/>
      <c r="F48" s="9"/>
      <c r="G48" s="9"/>
      <c r="H48" s="9"/>
      <c r="I48" s="9"/>
      <c r="J48" s="9"/>
      <c r="K48" s="111"/>
      <c r="L48" s="143" t="s">
        <v>157</v>
      </c>
      <c r="M48" s="161"/>
      <c r="N48" s="144"/>
      <c r="O48" s="145"/>
      <c r="P48" s="163">
        <v>5</v>
      </c>
      <c r="Q48" s="67"/>
      <c r="R48" s="59"/>
    </row>
    <row r="49" spans="1:18" ht="24.95" customHeight="1" thickBot="1" x14ac:dyDescent="0.3">
      <c r="A49" s="354"/>
      <c r="B49" s="355"/>
      <c r="C49" s="9"/>
      <c r="D49" s="9"/>
      <c r="E49" s="9"/>
      <c r="F49" s="9"/>
      <c r="G49" s="9"/>
      <c r="H49" s="9"/>
      <c r="I49" s="111"/>
      <c r="J49" s="146" t="s">
        <v>158</v>
      </c>
      <c r="K49" s="147"/>
      <c r="L49" s="147"/>
      <c r="M49" s="147"/>
      <c r="N49" s="144"/>
      <c r="O49" s="148"/>
      <c r="P49" s="164">
        <v>4</v>
      </c>
      <c r="Q49" s="67"/>
      <c r="R49" s="59"/>
    </row>
    <row r="50" spans="1:18" ht="24.95" customHeight="1" thickBot="1" x14ac:dyDescent="0.3">
      <c r="A50" s="354"/>
      <c r="B50" s="355"/>
      <c r="C50" s="9"/>
      <c r="D50" s="9"/>
      <c r="E50" s="9"/>
      <c r="F50" s="9"/>
      <c r="G50" s="111"/>
      <c r="H50" s="146" t="s">
        <v>159</v>
      </c>
      <c r="I50" s="147"/>
      <c r="J50" s="147"/>
      <c r="K50" s="147"/>
      <c r="L50" s="147"/>
      <c r="M50" s="147"/>
      <c r="N50" s="147"/>
      <c r="O50" s="148"/>
      <c r="P50" s="164">
        <v>3</v>
      </c>
      <c r="Q50" s="67"/>
      <c r="R50" s="59"/>
    </row>
    <row r="51" spans="1:18" ht="24.95" customHeight="1" thickBot="1" x14ac:dyDescent="0.3">
      <c r="A51" s="354"/>
      <c r="B51" s="355"/>
      <c r="C51" s="9"/>
      <c r="D51" s="9"/>
      <c r="E51" s="111"/>
      <c r="F51" s="146" t="s">
        <v>160</v>
      </c>
      <c r="G51" s="147"/>
      <c r="H51" s="147"/>
      <c r="I51" s="147"/>
      <c r="J51" s="147"/>
      <c r="K51" s="147"/>
      <c r="L51" s="147"/>
      <c r="M51" s="147"/>
      <c r="N51" s="147"/>
      <c r="O51" s="148"/>
      <c r="P51" s="164">
        <v>2</v>
      </c>
      <c r="Q51" s="67"/>
      <c r="R51" s="59"/>
    </row>
    <row r="52" spans="1:18" ht="24.95" customHeight="1" thickBot="1" x14ac:dyDescent="0.3">
      <c r="A52" s="356"/>
      <c r="B52" s="357"/>
      <c r="C52" s="54"/>
      <c r="D52" s="146" t="s">
        <v>194</v>
      </c>
      <c r="E52" s="135"/>
      <c r="F52" s="166"/>
      <c r="G52" s="166"/>
      <c r="H52" s="166"/>
      <c r="I52" s="166"/>
      <c r="J52" s="166"/>
      <c r="K52" s="166"/>
      <c r="L52" s="166"/>
      <c r="M52" s="166"/>
      <c r="N52" s="167"/>
      <c r="O52" s="168"/>
      <c r="P52" s="165">
        <v>0</v>
      </c>
      <c r="Q52" s="29"/>
      <c r="R52" s="59"/>
    </row>
    <row r="53" spans="1:18" ht="24.95" hidden="1" customHeight="1" thickBot="1" x14ac:dyDescent="0.3">
      <c r="A53" s="385" t="s">
        <v>125</v>
      </c>
      <c r="B53" s="386"/>
      <c r="C53" s="386"/>
      <c r="D53" s="387"/>
      <c r="E53" s="387"/>
      <c r="F53" s="387"/>
      <c r="G53" s="387"/>
      <c r="H53" s="387"/>
      <c r="I53" s="387"/>
      <c r="J53" s="387"/>
      <c r="K53" s="387"/>
      <c r="L53" s="387"/>
      <c r="M53" s="388"/>
      <c r="N53" s="162" t="e">
        <f>+SUM(L47+#REF!+L36+L30+L25+L19+L13)</f>
        <v>#REF!</v>
      </c>
      <c r="O53" s="137"/>
      <c r="P53" s="137"/>
      <c r="Q53" s="29"/>
    </row>
    <row r="54" spans="1:18" ht="41.25" hidden="1" customHeight="1" thickBot="1" x14ac:dyDescent="0.3">
      <c r="A54" s="389" t="s">
        <v>126</v>
      </c>
      <c r="B54" s="390"/>
      <c r="C54" s="390"/>
      <c r="D54" s="390"/>
      <c r="E54" s="390"/>
      <c r="F54" s="390"/>
      <c r="G54" s="390"/>
      <c r="H54" s="390"/>
      <c r="I54" s="390"/>
      <c r="J54" s="390"/>
      <c r="K54" s="390"/>
      <c r="L54" s="390"/>
      <c r="M54" s="391"/>
      <c r="N54" s="10" t="e">
        <f>+N53*2</f>
        <v>#REF!</v>
      </c>
      <c r="O54" s="63"/>
      <c r="P54" s="63"/>
      <c r="Q54" s="29"/>
    </row>
    <row r="55" spans="1:18" ht="18.75" customHeight="1" x14ac:dyDescent="0.25">
      <c r="A55" s="334" t="s">
        <v>127</v>
      </c>
      <c r="B55" s="335"/>
      <c r="C55" s="335"/>
      <c r="D55" s="335"/>
      <c r="E55" s="335"/>
      <c r="F55" s="335"/>
      <c r="G55" s="335"/>
      <c r="H55" s="335"/>
      <c r="I55" s="335"/>
      <c r="J55" s="335"/>
      <c r="K55" s="335"/>
      <c r="L55" s="335"/>
      <c r="M55" s="335"/>
      <c r="N55" s="335"/>
      <c r="O55" s="335"/>
      <c r="P55" s="335"/>
      <c r="Q55" s="335"/>
      <c r="R55" s="335"/>
    </row>
    <row r="56" spans="1:18" ht="99.95" customHeight="1" x14ac:dyDescent="0.25">
      <c r="A56" s="336"/>
      <c r="B56" s="337"/>
      <c r="C56" s="337"/>
      <c r="D56" s="337"/>
      <c r="E56" s="337"/>
      <c r="F56" s="337"/>
      <c r="G56" s="337"/>
      <c r="H56" s="337"/>
      <c r="I56" s="337"/>
      <c r="J56" s="337"/>
      <c r="K56" s="337"/>
      <c r="L56" s="337"/>
      <c r="M56" s="337"/>
      <c r="N56" s="337"/>
      <c r="O56" s="337"/>
      <c r="P56" s="337"/>
      <c r="Q56" s="337"/>
      <c r="R56" s="337"/>
    </row>
    <row r="57" spans="1:18" ht="26.25" hidden="1" customHeight="1" thickBot="1" x14ac:dyDescent="0.3">
      <c r="A57" s="12" t="s">
        <v>36</v>
      </c>
      <c r="B57" s="13"/>
      <c r="C57" s="330"/>
      <c r="D57" s="330"/>
      <c r="E57" s="330"/>
      <c r="F57" s="330"/>
      <c r="G57" s="330"/>
      <c r="H57" s="330"/>
      <c r="I57" s="330"/>
      <c r="J57" s="331"/>
      <c r="K57" s="12" t="s">
        <v>38</v>
      </c>
      <c r="L57" s="13"/>
      <c r="M57" s="330"/>
      <c r="N57" s="331"/>
      <c r="O57" s="93"/>
      <c r="P57" s="93"/>
    </row>
    <row r="58" spans="1:18" hidden="1" x14ac:dyDescent="0.25">
      <c r="A58" s="392" t="s">
        <v>37</v>
      </c>
      <c r="B58" s="392"/>
      <c r="C58" s="392"/>
      <c r="D58" s="392"/>
      <c r="E58" s="392"/>
      <c r="F58" s="392"/>
      <c r="G58" s="392"/>
      <c r="H58" s="392"/>
      <c r="I58" s="392"/>
      <c r="J58" s="392"/>
      <c r="K58" s="392" t="s">
        <v>37</v>
      </c>
      <c r="L58" s="392"/>
      <c r="M58" s="392"/>
      <c r="N58" s="392"/>
      <c r="O58" s="138"/>
      <c r="P58" s="158"/>
    </row>
    <row r="59" spans="1:18" ht="67.5" hidden="1" customHeight="1" thickBot="1" x14ac:dyDescent="0.3">
      <c r="A59" s="321"/>
      <c r="B59" s="321"/>
      <c r="C59" s="321"/>
      <c r="D59" s="321"/>
      <c r="E59" s="321"/>
      <c r="F59" s="321"/>
      <c r="G59" s="321"/>
      <c r="H59" s="321"/>
      <c r="I59" s="321"/>
      <c r="J59" s="321"/>
      <c r="K59" s="321"/>
      <c r="L59" s="321"/>
      <c r="M59" s="321"/>
      <c r="N59" s="321"/>
      <c r="O59" s="95"/>
      <c r="P59" s="95"/>
    </row>
    <row r="60" spans="1:18" x14ac:dyDescent="0.25">
      <c r="A60" s="11"/>
      <c r="B60" s="11"/>
      <c r="C60" s="11"/>
      <c r="D60" s="11"/>
      <c r="E60" s="11"/>
      <c r="F60" s="11"/>
      <c r="G60" s="11"/>
      <c r="H60" s="11"/>
      <c r="I60" s="11"/>
      <c r="J60" s="11"/>
      <c r="K60" s="11"/>
      <c r="L60" s="11"/>
      <c r="M60" s="11"/>
      <c r="N60" s="11"/>
      <c r="O60" s="11"/>
      <c r="P60" s="159"/>
      <c r="R60" s="5"/>
    </row>
    <row r="61" spans="1:18" x14ac:dyDescent="0.25">
      <c r="A61" s="11"/>
      <c r="B61" s="11"/>
      <c r="C61" s="11"/>
      <c r="D61" s="11"/>
      <c r="E61" s="11"/>
      <c r="F61" s="11"/>
      <c r="G61" s="11"/>
      <c r="H61" s="11"/>
      <c r="I61" s="11"/>
      <c r="J61" s="11"/>
      <c r="K61" s="11"/>
      <c r="L61" s="11"/>
      <c r="M61" s="11"/>
      <c r="N61" s="11"/>
      <c r="O61" s="11"/>
      <c r="P61" s="159"/>
    </row>
  </sheetData>
  <sheetProtection sheet="1" selectLockedCells="1"/>
  <mergeCells count="49">
    <mergeCell ref="M11:R11"/>
    <mergeCell ref="C12:O12"/>
    <mergeCell ref="M6:R6"/>
    <mergeCell ref="M7:R7"/>
    <mergeCell ref="H8:R8"/>
    <mergeCell ref="A9:R9"/>
    <mergeCell ref="M10:R10"/>
    <mergeCell ref="F11:L11"/>
    <mergeCell ref="A12:B12"/>
    <mergeCell ref="A41:B46"/>
    <mergeCell ref="A59:J59"/>
    <mergeCell ref="K59:N59"/>
    <mergeCell ref="C57:J57"/>
    <mergeCell ref="M57:N57"/>
    <mergeCell ref="A53:M53"/>
    <mergeCell ref="A54:M54"/>
    <mergeCell ref="A58:J58"/>
    <mergeCell ref="K58:N58"/>
    <mergeCell ref="G47:J47"/>
    <mergeCell ref="A55:R55"/>
    <mergeCell ref="A56:R56"/>
    <mergeCell ref="A47:B52"/>
    <mergeCell ref="F25:J25"/>
    <mergeCell ref="A25:B29"/>
    <mergeCell ref="F30:J30"/>
    <mergeCell ref="A30:B35"/>
    <mergeCell ref="F36:J36"/>
    <mergeCell ref="A36:B40"/>
    <mergeCell ref="F13:I13"/>
    <mergeCell ref="A13:B18"/>
    <mergeCell ref="F19:I19"/>
    <mergeCell ref="A19:B24"/>
    <mergeCell ref="A3:G3"/>
    <mergeCell ref="A4:G4"/>
    <mergeCell ref="A5:G5"/>
    <mergeCell ref="A8:G8"/>
    <mergeCell ref="A6:B7"/>
    <mergeCell ref="C6:G6"/>
    <mergeCell ref="H6:L6"/>
    <mergeCell ref="C7:G7"/>
    <mergeCell ref="H7:L7"/>
    <mergeCell ref="A10:E10"/>
    <mergeCell ref="F10:L10"/>
    <mergeCell ref="A11:E11"/>
    <mergeCell ref="A1:R1"/>
    <mergeCell ref="A2:R2"/>
    <mergeCell ref="H3:R3"/>
    <mergeCell ref="H4:R4"/>
    <mergeCell ref="H5:R5"/>
  </mergeCells>
  <conditionalFormatting sqref="R12:R54 R57:R1048576">
    <cfRule type="containsText" dxfId="3" priority="1" operator="containsText" text="Erreur">
      <formula>NOT(ISERROR(SEARCH("Erreur",R12)))</formula>
    </cfRule>
  </conditionalFormatting>
  <pageMargins left="0.25" right="0.25" top="0.75" bottom="0.75" header="0.3" footer="0.3"/>
  <pageSetup paperSize="9" scale="5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D627447-FE6D-476C-904B-711C9E6EF49A}">
          <x14:formula1>
            <xm:f>Parametres!$A$2</xm:f>
          </x14:formula1>
          <xm:sqref>C52 E51:E52 G50 I49 K48 C40 G44 I43 K42 C35 G38 I37 C29 G33 I32 K31 C24 G27 I26 K20 I21 G22 E17 C18 G16 I15 K14 E23 E28 E34 E39 E45 C46 A11:M11</xm:sqref>
        </x14:dataValidation>
        <x14:dataValidation type="list" allowBlank="1" showInputMessage="1" showErrorMessage="1" xr:uid="{94030A61-2FD3-4249-9D4E-BD638D9479B5}">
          <x14:formula1>
            <xm:f>Parametres!$A$2:$A$3</xm:f>
          </x14:formula1>
          <xm:sqref>R31:R35 R14:R18 R26:R29 R37:R40 R42:R46 R20:R24 R48:R52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R32"/>
  <sheetViews>
    <sheetView tabSelected="1" zoomScale="70" zoomScaleNormal="70" workbookViewId="0">
      <selection activeCell="L12" sqref="L12"/>
    </sheetView>
  </sheetViews>
  <sheetFormatPr baseColWidth="10" defaultRowHeight="15" x14ac:dyDescent="0.25"/>
  <cols>
    <col min="1" max="1" width="29.42578125" style="15" customWidth="1"/>
    <col min="2" max="15" width="7.7109375" style="15" customWidth="1"/>
    <col min="16" max="16" width="10.7109375" style="15" hidden="1" customWidth="1"/>
    <col min="17" max="17" width="4.7109375" style="15" customWidth="1"/>
    <col min="18" max="18" width="25.140625" style="89" customWidth="1"/>
    <col min="19" max="16384" width="11.42578125" style="15"/>
  </cols>
  <sheetData>
    <row r="1" spans="1:18" s="17" customFormat="1" ht="24.95" customHeight="1" x14ac:dyDescent="0.35">
      <c r="A1" s="451" t="s">
        <v>11</v>
      </c>
      <c r="B1" s="452"/>
      <c r="C1" s="452"/>
      <c r="D1" s="452"/>
      <c r="E1" s="452"/>
      <c r="F1" s="452"/>
      <c r="G1" s="452"/>
      <c r="H1" s="452"/>
      <c r="I1" s="452"/>
      <c r="J1" s="452"/>
      <c r="K1" s="452"/>
      <c r="L1" s="452"/>
      <c r="M1" s="452"/>
      <c r="N1" s="452"/>
      <c r="O1" s="452"/>
      <c r="P1" s="452"/>
      <c r="Q1" s="452"/>
      <c r="R1" s="452"/>
    </row>
    <row r="2" spans="1:18" s="17" customFormat="1" ht="24.95" customHeight="1" x14ac:dyDescent="0.35">
      <c r="A2" s="453" t="s">
        <v>53</v>
      </c>
      <c r="B2" s="454"/>
      <c r="C2" s="454"/>
      <c r="D2" s="454"/>
      <c r="E2" s="454"/>
      <c r="F2" s="454"/>
      <c r="G2" s="454"/>
      <c r="H2" s="454"/>
      <c r="I2" s="454"/>
      <c r="J2" s="454"/>
      <c r="K2" s="454"/>
      <c r="L2" s="454"/>
      <c r="M2" s="454"/>
      <c r="N2" s="454"/>
      <c r="O2" s="454"/>
      <c r="P2" s="454"/>
      <c r="Q2" s="454"/>
      <c r="R2" s="454"/>
    </row>
    <row r="3" spans="1:18" s="17" customFormat="1" ht="24.95" customHeight="1" thickBot="1" x14ac:dyDescent="0.4">
      <c r="A3" s="455" t="s">
        <v>12</v>
      </c>
      <c r="B3" s="456"/>
      <c r="C3" s="456"/>
      <c r="D3" s="456"/>
      <c r="E3" s="456"/>
      <c r="F3" s="456"/>
      <c r="G3" s="456"/>
      <c r="H3" s="456"/>
      <c r="I3" s="456"/>
      <c r="J3" s="456"/>
      <c r="K3" s="456"/>
      <c r="L3" s="456"/>
      <c r="M3" s="456"/>
      <c r="N3" s="456"/>
      <c r="O3" s="456"/>
      <c r="P3" s="456"/>
      <c r="Q3" s="456"/>
      <c r="R3" s="456"/>
    </row>
    <row r="4" spans="1:18" s="17" customFormat="1" ht="30" customHeight="1" thickBot="1" x14ac:dyDescent="0.35">
      <c r="A4" s="463" t="s">
        <v>77</v>
      </c>
      <c r="B4" s="464"/>
      <c r="C4" s="464"/>
      <c r="D4" s="464"/>
      <c r="E4" s="464"/>
      <c r="F4" s="464"/>
      <c r="G4" s="464"/>
      <c r="H4" s="464"/>
      <c r="I4" s="464"/>
      <c r="J4" s="465"/>
      <c r="K4" s="457" t="s">
        <v>182</v>
      </c>
      <c r="L4" s="458"/>
      <c r="M4" s="458"/>
      <c r="N4" s="458"/>
      <c r="O4" s="458"/>
      <c r="P4" s="458"/>
      <c r="Q4" s="458"/>
      <c r="R4" s="459"/>
    </row>
    <row r="5" spans="1:18" s="17" customFormat="1" ht="30" customHeight="1" thickBot="1" x14ac:dyDescent="0.35">
      <c r="A5" s="418" t="s">
        <v>123</v>
      </c>
      <c r="B5" s="419"/>
      <c r="C5" s="419"/>
      <c r="D5" s="419"/>
      <c r="E5" s="419"/>
      <c r="F5" s="419"/>
      <c r="G5" s="419"/>
      <c r="H5" s="419"/>
      <c r="I5" s="419"/>
      <c r="J5" s="419"/>
      <c r="K5" s="460">
        <f>Synthèse!B5</f>
        <v>0</v>
      </c>
      <c r="L5" s="461"/>
      <c r="M5" s="461"/>
      <c r="N5" s="461"/>
      <c r="O5" s="461"/>
      <c r="P5" s="461"/>
      <c r="Q5" s="461"/>
      <c r="R5" s="462"/>
    </row>
    <row r="6" spans="1:18" s="18" customFormat="1" ht="30" customHeight="1" thickBot="1" x14ac:dyDescent="0.35">
      <c r="A6" s="428" t="str">
        <f>Synthèse!A6</f>
        <v>Etablissement scolaire</v>
      </c>
      <c r="B6" s="429"/>
      <c r="C6" s="429"/>
      <c r="D6" s="429"/>
      <c r="E6" s="429"/>
      <c r="F6" s="429"/>
      <c r="G6" s="429"/>
      <c r="H6" s="429"/>
      <c r="I6" s="429"/>
      <c r="J6" s="429"/>
      <c r="K6" s="433">
        <f>Synthèse!B6</f>
        <v>0</v>
      </c>
      <c r="L6" s="434"/>
      <c r="M6" s="434"/>
      <c r="N6" s="434"/>
      <c r="O6" s="434"/>
      <c r="P6" s="434"/>
      <c r="Q6" s="434"/>
      <c r="R6" s="435"/>
    </row>
    <row r="7" spans="1:18" ht="36" customHeight="1" thickBot="1" x14ac:dyDescent="0.3">
      <c r="A7" s="436" t="s">
        <v>13</v>
      </c>
      <c r="B7" s="437"/>
      <c r="C7" s="437"/>
      <c r="D7" s="437"/>
      <c r="E7" s="437"/>
      <c r="F7" s="437"/>
      <c r="G7" s="437"/>
      <c r="H7" s="437"/>
      <c r="I7" s="437"/>
      <c r="J7" s="437"/>
      <c r="K7" s="437"/>
      <c r="L7" s="437"/>
      <c r="M7" s="437"/>
      <c r="N7" s="437"/>
      <c r="O7" s="437"/>
      <c r="P7" s="437"/>
      <c r="Q7" s="437"/>
      <c r="R7" s="438"/>
    </row>
    <row r="8" spans="1:18" s="16" customFormat="1" ht="90" customHeight="1" thickBot="1" x14ac:dyDescent="0.3">
      <c r="A8" s="439"/>
      <c r="B8" s="440"/>
      <c r="C8" s="440"/>
      <c r="D8" s="440"/>
      <c r="E8" s="440"/>
      <c r="F8" s="440"/>
      <c r="G8" s="440"/>
      <c r="H8" s="440"/>
      <c r="I8" s="440"/>
      <c r="J8" s="440"/>
      <c r="K8" s="440"/>
      <c r="L8" s="440"/>
      <c r="M8" s="440"/>
      <c r="N8" s="440"/>
      <c r="O8" s="440"/>
      <c r="P8" s="440"/>
      <c r="Q8" s="440"/>
      <c r="R8" s="441"/>
    </row>
    <row r="9" spans="1:18" ht="12" customHeight="1" thickBot="1" x14ac:dyDescent="0.3">
      <c r="A9" s="169"/>
      <c r="B9" s="169"/>
      <c r="C9" s="169"/>
      <c r="D9" s="169"/>
      <c r="E9" s="169"/>
      <c r="F9" s="169"/>
      <c r="G9" s="169"/>
      <c r="H9" s="169"/>
      <c r="I9" s="169"/>
      <c r="J9" s="169"/>
      <c r="K9" s="169"/>
      <c r="L9" s="169"/>
      <c r="M9" s="169"/>
      <c r="N9" s="169"/>
      <c r="O9" s="169"/>
      <c r="P9" s="169"/>
      <c r="Q9" s="31"/>
      <c r="R9" s="87"/>
    </row>
    <row r="10" spans="1:18" ht="39.950000000000003" customHeight="1" thickBot="1" x14ac:dyDescent="0.3">
      <c r="A10" s="27" t="s">
        <v>131</v>
      </c>
      <c r="B10" s="442" t="s">
        <v>183</v>
      </c>
      <c r="C10" s="443"/>
      <c r="D10" s="443"/>
      <c r="E10" s="443"/>
      <c r="F10" s="443"/>
      <c r="G10" s="443"/>
      <c r="H10" s="443"/>
      <c r="I10" s="443"/>
      <c r="J10" s="443"/>
      <c r="K10" s="443"/>
      <c r="L10" s="443"/>
      <c r="M10" s="443"/>
      <c r="N10" s="443"/>
      <c r="O10" s="444"/>
      <c r="P10" s="221"/>
      <c r="Q10" s="29"/>
      <c r="R10" s="61" t="s">
        <v>184</v>
      </c>
    </row>
    <row r="11" spans="1:18" ht="30" customHeight="1" thickBot="1" x14ac:dyDescent="0.3">
      <c r="A11" s="425" t="s">
        <v>84</v>
      </c>
      <c r="B11" s="20"/>
      <c r="C11" s="24"/>
      <c r="D11" s="24"/>
      <c r="E11" s="24"/>
      <c r="F11" s="24"/>
      <c r="G11" s="24"/>
      <c r="H11" s="24"/>
      <c r="I11" s="24"/>
      <c r="J11" s="24"/>
      <c r="K11" s="175">
        <f>IF(L12="X",5,IF(J13="X",4,IF(H14="X",3,IF(F15="X",2,IF(D16="X",1,0)))))</f>
        <v>0</v>
      </c>
      <c r="L11" s="25"/>
      <c r="M11" s="177"/>
      <c r="N11" s="177"/>
      <c r="O11" s="177"/>
      <c r="P11" s="26" t="str">
        <f>CONCATENATE(K11," sur 5 ")</f>
        <v xml:space="preserve">0 sur 5 </v>
      </c>
      <c r="Q11" s="31"/>
      <c r="R11" s="83">
        <f>IF(COUNTIF(R12:R17,"X")&gt;1,"Erreur",SUMIF(R12:R17,"X",P12:P17))</f>
        <v>0</v>
      </c>
    </row>
    <row r="12" spans="1:18" ht="39.950000000000003" customHeight="1" thickBot="1" x14ac:dyDescent="0.3">
      <c r="A12" s="426"/>
      <c r="B12" s="23"/>
      <c r="C12" s="23"/>
      <c r="D12" s="21"/>
      <c r="E12" s="23"/>
      <c r="F12" s="23"/>
      <c r="G12" s="23"/>
      <c r="H12" s="23"/>
      <c r="I12" s="23"/>
      <c r="J12" s="176"/>
      <c r="K12" s="178"/>
      <c r="L12" s="57"/>
      <c r="M12" s="179" t="s">
        <v>48</v>
      </c>
      <c r="N12" s="180"/>
      <c r="O12" s="181"/>
      <c r="P12" s="186">
        <v>5</v>
      </c>
      <c r="Q12" s="67"/>
      <c r="R12" s="59"/>
    </row>
    <row r="13" spans="1:18" ht="39.950000000000003" customHeight="1" thickBot="1" x14ac:dyDescent="0.3">
      <c r="A13" s="426"/>
      <c r="B13" s="23"/>
      <c r="C13" s="23"/>
      <c r="D13" s="21"/>
      <c r="E13" s="23"/>
      <c r="F13" s="23"/>
      <c r="G13" s="23"/>
      <c r="H13" s="23"/>
      <c r="I13" s="23"/>
      <c r="J13" s="57"/>
      <c r="K13" s="182" t="s">
        <v>14</v>
      </c>
      <c r="L13" s="183"/>
      <c r="M13" s="183"/>
      <c r="N13" s="183"/>
      <c r="O13" s="184"/>
      <c r="P13" s="187">
        <v>4</v>
      </c>
      <c r="Q13" s="67"/>
      <c r="R13" s="59"/>
    </row>
    <row r="14" spans="1:18" ht="39.950000000000003" customHeight="1" thickBot="1" x14ac:dyDescent="0.3">
      <c r="A14" s="426"/>
      <c r="B14" s="23"/>
      <c r="C14" s="23"/>
      <c r="D14" s="21"/>
      <c r="E14" s="23"/>
      <c r="F14" s="23"/>
      <c r="G14" s="23"/>
      <c r="H14" s="56"/>
      <c r="I14" s="182" t="s">
        <v>15</v>
      </c>
      <c r="J14" s="183"/>
      <c r="K14" s="183"/>
      <c r="L14" s="183"/>
      <c r="M14" s="183"/>
      <c r="N14" s="183"/>
      <c r="O14" s="184"/>
      <c r="P14" s="187">
        <v>3</v>
      </c>
      <c r="Q14" s="67"/>
      <c r="R14" s="59"/>
    </row>
    <row r="15" spans="1:18" ht="39.950000000000003" customHeight="1" thickBot="1" x14ac:dyDescent="0.3">
      <c r="A15" s="426"/>
      <c r="B15" s="23"/>
      <c r="C15" s="23"/>
      <c r="D15" s="21"/>
      <c r="E15" s="23"/>
      <c r="F15" s="55"/>
      <c r="G15" s="182" t="s">
        <v>29</v>
      </c>
      <c r="H15" s="183"/>
      <c r="I15" s="183"/>
      <c r="J15" s="183"/>
      <c r="K15" s="183"/>
      <c r="L15" s="183"/>
      <c r="M15" s="183"/>
      <c r="N15" s="183"/>
      <c r="O15" s="184"/>
      <c r="P15" s="187">
        <v>2</v>
      </c>
      <c r="Q15" s="67"/>
      <c r="R15" s="59"/>
    </row>
    <row r="16" spans="1:18" ht="39.950000000000003" customHeight="1" thickBot="1" x14ac:dyDescent="0.3">
      <c r="A16" s="426"/>
      <c r="B16" s="23"/>
      <c r="C16" s="23"/>
      <c r="D16" s="55"/>
      <c r="E16" s="182" t="s">
        <v>16</v>
      </c>
      <c r="F16" s="183"/>
      <c r="G16" s="183"/>
      <c r="H16" s="183"/>
      <c r="I16" s="183"/>
      <c r="J16" s="183"/>
      <c r="K16" s="183"/>
      <c r="L16" s="183"/>
      <c r="M16" s="183"/>
      <c r="N16" s="183"/>
      <c r="O16" s="184"/>
      <c r="P16" s="187">
        <v>1</v>
      </c>
      <c r="Q16" s="67"/>
      <c r="R16" s="59"/>
    </row>
    <row r="17" spans="1:18" ht="39.950000000000003" customHeight="1" thickBot="1" x14ac:dyDescent="0.3">
      <c r="A17" s="427"/>
      <c r="B17" s="55"/>
      <c r="C17" s="182" t="s">
        <v>194</v>
      </c>
      <c r="D17" s="183"/>
      <c r="E17" s="183"/>
      <c r="F17" s="183"/>
      <c r="G17" s="183"/>
      <c r="H17" s="183"/>
      <c r="I17" s="183"/>
      <c r="J17" s="183"/>
      <c r="K17" s="183"/>
      <c r="L17" s="183"/>
      <c r="M17" s="185"/>
      <c r="N17" s="183"/>
      <c r="O17" s="184"/>
      <c r="P17" s="188">
        <v>0</v>
      </c>
      <c r="Q17" s="108"/>
      <c r="R17" s="59"/>
    </row>
    <row r="18" spans="1:18" ht="30" customHeight="1" thickBot="1" x14ac:dyDescent="0.3">
      <c r="A18" s="423" t="s">
        <v>85</v>
      </c>
      <c r="B18" s="20"/>
      <c r="C18" s="178"/>
      <c r="D18" s="178"/>
      <c r="E18" s="178"/>
      <c r="F18" s="178"/>
      <c r="G18" s="178"/>
      <c r="H18" s="178"/>
      <c r="I18" s="178"/>
      <c r="J18" s="178"/>
      <c r="K18" s="175">
        <f>IF(L19="X",5,IF(J20="X",4,IF(H21="X",3,IF(F22="X",2,IF(D23="X",1,0)))))</f>
        <v>0</v>
      </c>
      <c r="L18" s="178"/>
      <c r="M18" s="178"/>
      <c r="N18" s="170"/>
      <c r="O18" s="170"/>
      <c r="P18" s="26" t="str">
        <f>CONCATENATE(K18," sur 5 ")</f>
        <v xml:space="preserve">0 sur 5 </v>
      </c>
      <c r="Q18" s="31"/>
      <c r="R18" s="83">
        <f>IF(COUNTIF(R19:R24,"X")&gt;1,"Erreur",SUMIF(R19:R24,"X",P19:P24))</f>
        <v>0</v>
      </c>
    </row>
    <row r="19" spans="1:18" ht="39.950000000000003" customHeight="1" thickBot="1" x14ac:dyDescent="0.3">
      <c r="A19" s="424"/>
      <c r="B19" s="23"/>
      <c r="C19" s="23"/>
      <c r="D19" s="21"/>
      <c r="E19" s="23"/>
      <c r="F19" s="23"/>
      <c r="G19" s="23"/>
      <c r="H19" s="23"/>
      <c r="I19" s="23"/>
      <c r="J19" s="176"/>
      <c r="K19" s="178"/>
      <c r="L19" s="57"/>
      <c r="M19" s="179" t="s">
        <v>48</v>
      </c>
      <c r="N19" s="180"/>
      <c r="O19" s="181"/>
      <c r="P19" s="186">
        <v>5</v>
      </c>
      <c r="Q19" s="67"/>
      <c r="R19" s="59"/>
    </row>
    <row r="20" spans="1:18" ht="39.950000000000003" customHeight="1" thickBot="1" x14ac:dyDescent="0.3">
      <c r="A20" s="424"/>
      <c r="B20" s="23"/>
      <c r="C20" s="23"/>
      <c r="D20" s="21"/>
      <c r="E20" s="23"/>
      <c r="F20" s="23"/>
      <c r="G20" s="23"/>
      <c r="H20" s="23"/>
      <c r="I20" s="23"/>
      <c r="J20" s="57"/>
      <c r="K20" s="182" t="s">
        <v>54</v>
      </c>
      <c r="L20" s="183"/>
      <c r="M20" s="183"/>
      <c r="N20" s="183"/>
      <c r="O20" s="184"/>
      <c r="P20" s="187">
        <v>4</v>
      </c>
      <c r="Q20" s="67"/>
      <c r="R20" s="59"/>
    </row>
    <row r="21" spans="1:18" ht="39.950000000000003" customHeight="1" thickBot="1" x14ac:dyDescent="0.3">
      <c r="A21" s="424"/>
      <c r="B21" s="23"/>
      <c r="C21" s="23"/>
      <c r="D21" s="21"/>
      <c r="E21" s="23"/>
      <c r="F21" s="23"/>
      <c r="G21" s="23"/>
      <c r="H21" s="56"/>
      <c r="I21" s="182" t="s">
        <v>50</v>
      </c>
      <c r="J21" s="183"/>
      <c r="K21" s="183"/>
      <c r="L21" s="183"/>
      <c r="M21" s="183"/>
      <c r="N21" s="183"/>
      <c r="O21" s="184"/>
      <c r="P21" s="187">
        <v>3</v>
      </c>
      <c r="Q21" s="67"/>
      <c r="R21" s="59"/>
    </row>
    <row r="22" spans="1:18" ht="39.950000000000003" customHeight="1" thickBot="1" x14ac:dyDescent="0.3">
      <c r="A22" s="424"/>
      <c r="B22" s="23"/>
      <c r="C22" s="23"/>
      <c r="D22" s="21"/>
      <c r="E22" s="23"/>
      <c r="F22" s="55"/>
      <c r="G22" s="182" t="s">
        <v>49</v>
      </c>
      <c r="H22" s="183"/>
      <c r="I22" s="183"/>
      <c r="J22" s="183"/>
      <c r="K22" s="183"/>
      <c r="L22" s="183"/>
      <c r="M22" s="183"/>
      <c r="N22" s="183"/>
      <c r="O22" s="184"/>
      <c r="P22" s="187">
        <v>2</v>
      </c>
      <c r="Q22" s="67"/>
      <c r="R22" s="59"/>
    </row>
    <row r="23" spans="1:18" ht="39.950000000000003" customHeight="1" thickBot="1" x14ac:dyDescent="0.3">
      <c r="A23" s="424"/>
      <c r="B23" s="23"/>
      <c r="C23" s="23"/>
      <c r="D23" s="55"/>
      <c r="E23" s="182" t="s">
        <v>51</v>
      </c>
      <c r="F23" s="183"/>
      <c r="G23" s="183"/>
      <c r="H23" s="183"/>
      <c r="I23" s="183"/>
      <c r="J23" s="183"/>
      <c r="K23" s="183"/>
      <c r="L23" s="183"/>
      <c r="M23" s="183"/>
      <c r="N23" s="183"/>
      <c r="O23" s="184"/>
      <c r="P23" s="187">
        <v>1</v>
      </c>
      <c r="Q23" s="67"/>
      <c r="R23" s="59"/>
    </row>
    <row r="24" spans="1:18" ht="39.950000000000003" customHeight="1" thickBot="1" x14ac:dyDescent="0.3">
      <c r="A24" s="424"/>
      <c r="B24" s="55"/>
      <c r="C24" s="182" t="s">
        <v>194</v>
      </c>
      <c r="D24" s="183"/>
      <c r="E24" s="183"/>
      <c r="F24" s="183"/>
      <c r="G24" s="183"/>
      <c r="H24" s="183"/>
      <c r="I24" s="183"/>
      <c r="J24" s="183"/>
      <c r="K24" s="183"/>
      <c r="L24" s="183"/>
      <c r="M24" s="185"/>
      <c r="N24" s="183"/>
      <c r="O24" s="184"/>
      <c r="P24" s="188">
        <v>0</v>
      </c>
      <c r="Q24" s="108"/>
      <c r="R24" s="59"/>
    </row>
    <row r="25" spans="1:18" ht="30" hidden="1" customHeight="1" thickBot="1" x14ac:dyDescent="0.3">
      <c r="A25" s="22"/>
      <c r="B25" s="22"/>
      <c r="C25" s="22"/>
      <c r="D25" s="22"/>
      <c r="E25" s="22"/>
      <c r="F25" s="22"/>
      <c r="G25" s="22"/>
      <c r="H25" s="22"/>
      <c r="I25" s="22"/>
      <c r="J25" s="22"/>
      <c r="K25" s="22"/>
      <c r="L25" s="22"/>
      <c r="M25" s="19">
        <f>+SUM(K18+K11)</f>
        <v>0</v>
      </c>
      <c r="N25" s="141"/>
      <c r="O25" s="141"/>
      <c r="P25" s="141"/>
    </row>
    <row r="26" spans="1:18" ht="30" hidden="1" customHeight="1" thickBot="1" x14ac:dyDescent="0.25">
      <c r="A26" s="416" t="s">
        <v>132</v>
      </c>
      <c r="B26" s="417"/>
      <c r="C26" s="417"/>
      <c r="D26" s="417"/>
      <c r="E26" s="417"/>
      <c r="F26" s="417"/>
      <c r="G26" s="417"/>
      <c r="H26" s="417"/>
      <c r="I26" s="417"/>
      <c r="J26" s="417"/>
      <c r="K26" s="417"/>
      <c r="L26" s="417"/>
      <c r="M26" s="189">
        <f>+M25</f>
        <v>0</v>
      </c>
      <c r="N26" s="171"/>
      <c r="O26" s="171"/>
      <c r="P26" s="171"/>
    </row>
    <row r="27" spans="1:18" customFormat="1" ht="18.75" customHeight="1" x14ac:dyDescent="0.25">
      <c r="A27" s="430" t="s">
        <v>127</v>
      </c>
      <c r="B27" s="431"/>
      <c r="C27" s="431"/>
      <c r="D27" s="431"/>
      <c r="E27" s="431"/>
      <c r="F27" s="431"/>
      <c r="G27" s="431"/>
      <c r="H27" s="431"/>
      <c r="I27" s="431"/>
      <c r="J27" s="431"/>
      <c r="K27" s="431"/>
      <c r="L27" s="431"/>
      <c r="M27" s="431"/>
      <c r="N27" s="431"/>
      <c r="O27" s="431"/>
      <c r="P27" s="431"/>
      <c r="Q27" s="431"/>
      <c r="R27" s="432"/>
    </row>
    <row r="28" spans="1:18" customFormat="1" ht="99.95" customHeight="1" thickBot="1" x14ac:dyDescent="0.3">
      <c r="A28" s="420"/>
      <c r="B28" s="421"/>
      <c r="C28" s="421"/>
      <c r="D28" s="421"/>
      <c r="E28" s="421"/>
      <c r="F28" s="421"/>
      <c r="G28" s="421"/>
      <c r="H28" s="421"/>
      <c r="I28" s="421"/>
      <c r="J28" s="421"/>
      <c r="K28" s="421"/>
      <c r="L28" s="421"/>
      <c r="M28" s="421"/>
      <c r="N28" s="421"/>
      <c r="O28" s="421"/>
      <c r="P28" s="421"/>
      <c r="Q28" s="421"/>
      <c r="R28" s="422"/>
    </row>
    <row r="29" spans="1:18" customFormat="1" ht="26.25" hidden="1" customHeight="1" thickBot="1" x14ac:dyDescent="0.3">
      <c r="A29" s="190" t="s">
        <v>36</v>
      </c>
      <c r="B29" s="191"/>
      <c r="C29" s="448"/>
      <c r="D29" s="448"/>
      <c r="E29" s="448"/>
      <c r="F29" s="448"/>
      <c r="G29" s="448"/>
      <c r="H29" s="448"/>
      <c r="I29" s="448"/>
      <c r="J29" s="446" t="s">
        <v>38</v>
      </c>
      <c r="K29" s="447"/>
      <c r="L29" s="448"/>
      <c r="M29" s="449"/>
      <c r="N29" s="172"/>
      <c r="O29" s="172"/>
      <c r="P29" s="172"/>
      <c r="R29" s="78"/>
    </row>
    <row r="30" spans="1:18" customFormat="1" ht="18" hidden="1" x14ac:dyDescent="0.25">
      <c r="A30" s="450" t="s">
        <v>37</v>
      </c>
      <c r="B30" s="450"/>
      <c r="C30" s="450"/>
      <c r="D30" s="450"/>
      <c r="E30" s="450"/>
      <c r="F30" s="450"/>
      <c r="G30" s="450"/>
      <c r="H30" s="450"/>
      <c r="I30" s="450"/>
      <c r="J30" s="450" t="s">
        <v>37</v>
      </c>
      <c r="K30" s="450"/>
      <c r="L30" s="450"/>
      <c r="M30" s="450"/>
      <c r="N30" s="173"/>
      <c r="O30" s="173"/>
      <c r="P30" s="173"/>
      <c r="R30" s="78"/>
    </row>
    <row r="31" spans="1:18" customFormat="1" ht="67.5" hidden="1" customHeight="1" thickBot="1" x14ac:dyDescent="0.3">
      <c r="A31" s="445"/>
      <c r="B31" s="445"/>
      <c r="C31" s="445"/>
      <c r="D31" s="445"/>
      <c r="E31" s="445"/>
      <c r="F31" s="445"/>
      <c r="G31" s="445"/>
      <c r="H31" s="445"/>
      <c r="I31" s="445"/>
      <c r="J31" s="445"/>
      <c r="K31" s="445"/>
      <c r="L31" s="445"/>
      <c r="M31" s="445"/>
      <c r="N31" s="174"/>
      <c r="O31" s="174"/>
      <c r="P31" s="174"/>
      <c r="R31" s="78"/>
    </row>
    <row r="32" spans="1:18" ht="18.75" x14ac:dyDescent="0.3">
      <c r="A32" s="17"/>
      <c r="B32" s="17"/>
      <c r="C32" s="17"/>
      <c r="D32" s="17"/>
      <c r="E32" s="17"/>
      <c r="F32" s="17"/>
      <c r="G32" s="17"/>
      <c r="H32" s="17"/>
      <c r="I32" s="17"/>
      <c r="J32" s="17"/>
      <c r="K32" s="17"/>
      <c r="L32" s="17"/>
      <c r="M32" s="17"/>
      <c r="N32" s="17"/>
      <c r="O32" s="17"/>
      <c r="P32" s="17"/>
    </row>
  </sheetData>
  <sheetProtection sheet="1" objects="1" scenarios="1" selectLockedCells="1"/>
  <mergeCells count="24">
    <mergeCell ref="A1:R1"/>
    <mergeCell ref="A2:R2"/>
    <mergeCell ref="A3:R3"/>
    <mergeCell ref="K4:R4"/>
    <mergeCell ref="K5:R5"/>
    <mergeCell ref="A4:J4"/>
    <mergeCell ref="A31:I31"/>
    <mergeCell ref="J31:M31"/>
    <mergeCell ref="J29:K29"/>
    <mergeCell ref="C29:I29"/>
    <mergeCell ref="L29:M29"/>
    <mergeCell ref="A30:I30"/>
    <mergeCell ref="J30:M30"/>
    <mergeCell ref="A26:L26"/>
    <mergeCell ref="A5:J5"/>
    <mergeCell ref="A28:R28"/>
    <mergeCell ref="A18:A24"/>
    <mergeCell ref="A11:A17"/>
    <mergeCell ref="A6:J6"/>
    <mergeCell ref="A27:R27"/>
    <mergeCell ref="K6:R6"/>
    <mergeCell ref="A7:R7"/>
    <mergeCell ref="A8:R8"/>
    <mergeCell ref="B10:O10"/>
  </mergeCells>
  <conditionalFormatting sqref="R9:R26 R29:R1048576">
    <cfRule type="containsText" dxfId="2" priority="1" operator="containsText" text="Erreur">
      <formula>NOT(ISERROR(SEARCH("Erreur",R9)))</formula>
    </cfRule>
  </conditionalFormatting>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93A259F-9E9B-490F-BA84-50AAA6479E40}">
          <x14:formula1>
            <xm:f>Parametres!$A$2</xm:f>
          </x14:formula1>
          <xm:sqref>F15 H14 J13 L12 F22 H21 J20 L19 D23 D16 B17 B24</xm:sqref>
        </x14:dataValidation>
        <x14:dataValidation type="list" allowBlank="1" showInputMessage="1" showErrorMessage="1" xr:uid="{00E3FB4C-1CF9-41A4-B3F2-F4925D49F61A}">
          <x14:formula1>
            <xm:f>Parametres!$A$2:$A$3</xm:f>
          </x14:formula1>
          <xm:sqref>R12:R17 R19:R24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6F3C-5F7A-456D-B405-4962B45CEDBB}">
  <sheetPr>
    <tabColor theme="9"/>
    <pageSetUpPr fitToPage="1"/>
  </sheetPr>
  <dimension ref="A1:R39"/>
  <sheetViews>
    <sheetView topLeftCell="A26" zoomScale="70" zoomScaleNormal="70" workbookViewId="0">
      <selection activeCell="H28" sqref="H28"/>
    </sheetView>
  </sheetViews>
  <sheetFormatPr baseColWidth="10" defaultRowHeight="15" x14ac:dyDescent="0.25"/>
  <cols>
    <col min="1" max="1" width="29.42578125" style="15" customWidth="1"/>
    <col min="2" max="15" width="7.7109375" style="15" customWidth="1"/>
    <col min="16" max="16" width="10.7109375" style="15" hidden="1" customWidth="1"/>
    <col min="17" max="17" width="4.7109375" style="15" customWidth="1"/>
    <col min="18" max="18" width="20.7109375" style="89" customWidth="1"/>
    <col min="19" max="16384" width="11.42578125" style="15"/>
  </cols>
  <sheetData>
    <row r="1" spans="1:18" s="17" customFormat="1" ht="24.95" customHeight="1" x14ac:dyDescent="0.3">
      <c r="A1" s="468" t="s">
        <v>11</v>
      </c>
      <c r="B1" s="469"/>
      <c r="C1" s="469"/>
      <c r="D1" s="469"/>
      <c r="E1" s="469"/>
      <c r="F1" s="469"/>
      <c r="G1" s="469"/>
      <c r="H1" s="469"/>
      <c r="I1" s="469"/>
      <c r="J1" s="469"/>
      <c r="K1" s="469"/>
      <c r="L1" s="469"/>
      <c r="M1" s="469"/>
      <c r="N1" s="469"/>
      <c r="O1" s="469"/>
      <c r="P1" s="469"/>
      <c r="Q1" s="28"/>
      <c r="R1" s="85"/>
    </row>
    <row r="2" spans="1:18" s="17" customFormat="1" ht="24.95" customHeight="1" x14ac:dyDescent="0.3">
      <c r="A2" s="470" t="s">
        <v>55</v>
      </c>
      <c r="B2" s="471"/>
      <c r="C2" s="471"/>
      <c r="D2" s="471"/>
      <c r="E2" s="471"/>
      <c r="F2" s="471"/>
      <c r="G2" s="471"/>
      <c r="H2" s="471"/>
      <c r="I2" s="471"/>
      <c r="J2" s="471"/>
      <c r="K2" s="471"/>
      <c r="L2" s="471"/>
      <c r="M2" s="471"/>
      <c r="N2" s="471"/>
      <c r="O2" s="471"/>
      <c r="P2" s="471"/>
      <c r="Q2" s="28"/>
      <c r="R2" s="85"/>
    </row>
    <row r="3" spans="1:18" s="17" customFormat="1" ht="73.5" customHeight="1" thickBot="1" x14ac:dyDescent="0.35">
      <c r="A3" s="472" t="s">
        <v>56</v>
      </c>
      <c r="B3" s="473"/>
      <c r="C3" s="473"/>
      <c r="D3" s="473"/>
      <c r="E3" s="473"/>
      <c r="F3" s="473"/>
      <c r="G3" s="473"/>
      <c r="H3" s="473"/>
      <c r="I3" s="473"/>
      <c r="J3" s="473"/>
      <c r="K3" s="473"/>
      <c r="L3" s="473"/>
      <c r="M3" s="473"/>
      <c r="N3" s="473"/>
      <c r="O3" s="473"/>
      <c r="P3" s="473"/>
      <c r="Q3" s="28"/>
      <c r="R3" s="85"/>
    </row>
    <row r="4" spans="1:18" s="17" customFormat="1" ht="30" customHeight="1" thickBot="1" x14ac:dyDescent="0.35">
      <c r="A4" s="463" t="s">
        <v>77</v>
      </c>
      <c r="B4" s="464"/>
      <c r="C4" s="464"/>
      <c r="D4" s="464"/>
      <c r="E4" s="464"/>
      <c r="F4" s="464"/>
      <c r="G4" s="464"/>
      <c r="H4" s="464"/>
      <c r="I4" s="464"/>
      <c r="J4" s="465"/>
      <c r="K4" s="457" t="s">
        <v>182</v>
      </c>
      <c r="L4" s="458"/>
      <c r="M4" s="458"/>
      <c r="N4" s="458"/>
      <c r="O4" s="458"/>
      <c r="P4" s="459"/>
      <c r="Q4" s="28"/>
      <c r="R4" s="85"/>
    </row>
    <row r="5" spans="1:18" s="17" customFormat="1" ht="30" customHeight="1" thickBot="1" x14ac:dyDescent="0.35">
      <c r="A5" s="418" t="s">
        <v>123</v>
      </c>
      <c r="B5" s="419"/>
      <c r="C5" s="419"/>
      <c r="D5" s="419"/>
      <c r="E5" s="419"/>
      <c r="F5" s="419"/>
      <c r="G5" s="419"/>
      <c r="H5" s="419"/>
      <c r="I5" s="419"/>
      <c r="J5" s="419"/>
      <c r="K5" s="460">
        <f>Synthèse!B5</f>
        <v>0</v>
      </c>
      <c r="L5" s="461"/>
      <c r="M5" s="461"/>
      <c r="N5" s="461"/>
      <c r="O5" s="461"/>
      <c r="P5" s="462"/>
      <c r="Q5" s="28"/>
      <c r="R5" s="85"/>
    </row>
    <row r="6" spans="1:18" s="18" customFormat="1" ht="30" customHeight="1" thickBot="1" x14ac:dyDescent="0.35">
      <c r="A6" s="428" t="str">
        <f>Synthèse!A6</f>
        <v>Etablissement scolaire</v>
      </c>
      <c r="B6" s="429"/>
      <c r="C6" s="429"/>
      <c r="D6" s="429"/>
      <c r="E6" s="429"/>
      <c r="F6" s="429"/>
      <c r="G6" s="429"/>
      <c r="H6" s="429"/>
      <c r="I6" s="429"/>
      <c r="J6" s="429"/>
      <c r="K6" s="433">
        <f>Synthèse!B6</f>
        <v>0</v>
      </c>
      <c r="L6" s="434"/>
      <c r="M6" s="434"/>
      <c r="N6" s="434"/>
      <c r="O6" s="434"/>
      <c r="P6" s="435"/>
      <c r="Q6" s="68"/>
      <c r="R6" s="86"/>
    </row>
    <row r="7" spans="1:18" ht="36" customHeight="1" thickBot="1" x14ac:dyDescent="0.3">
      <c r="A7" s="436" t="s">
        <v>13</v>
      </c>
      <c r="B7" s="437"/>
      <c r="C7" s="437"/>
      <c r="D7" s="437"/>
      <c r="E7" s="437"/>
      <c r="F7" s="437"/>
      <c r="G7" s="437"/>
      <c r="H7" s="437"/>
      <c r="I7" s="437"/>
      <c r="J7" s="437"/>
      <c r="K7" s="437"/>
      <c r="L7" s="437"/>
      <c r="M7" s="437"/>
      <c r="N7" s="437"/>
      <c r="O7" s="437"/>
      <c r="P7" s="438"/>
      <c r="Q7" s="31"/>
      <c r="R7" s="87"/>
    </row>
    <row r="8" spans="1:18" s="16" customFormat="1" ht="90" customHeight="1" thickBot="1" x14ac:dyDescent="0.3">
      <c r="A8" s="439"/>
      <c r="B8" s="440"/>
      <c r="C8" s="440"/>
      <c r="D8" s="440"/>
      <c r="E8" s="440"/>
      <c r="F8" s="440"/>
      <c r="G8" s="440"/>
      <c r="H8" s="440"/>
      <c r="I8" s="440"/>
      <c r="J8" s="440"/>
      <c r="K8" s="440"/>
      <c r="L8" s="440"/>
      <c r="M8" s="440"/>
      <c r="N8" s="440"/>
      <c r="O8" s="440"/>
      <c r="P8" s="441"/>
      <c r="Q8" s="69"/>
      <c r="R8" s="88"/>
    </row>
    <row r="9" spans="1:18" ht="12" customHeight="1" thickBot="1" x14ac:dyDescent="0.3">
      <c r="A9" s="169"/>
      <c r="B9" s="169"/>
      <c r="C9" s="169"/>
      <c r="D9" s="169"/>
      <c r="E9" s="169"/>
      <c r="F9" s="169"/>
      <c r="G9" s="169"/>
      <c r="H9" s="169"/>
      <c r="I9" s="169"/>
      <c r="J9" s="169"/>
      <c r="K9" s="169"/>
      <c r="L9" s="169"/>
      <c r="M9" s="169"/>
      <c r="N9" s="169"/>
      <c r="O9" s="169"/>
      <c r="P9" s="169"/>
      <c r="Q9" s="31"/>
      <c r="R9" s="87"/>
    </row>
    <row r="10" spans="1:18" ht="30" customHeight="1" thickBot="1" x14ac:dyDescent="0.3">
      <c r="A10" s="27" t="s">
        <v>131</v>
      </c>
      <c r="B10" s="466" t="s">
        <v>183</v>
      </c>
      <c r="C10" s="467"/>
      <c r="D10" s="467"/>
      <c r="E10" s="467"/>
      <c r="F10" s="467"/>
      <c r="G10" s="467"/>
      <c r="H10" s="467"/>
      <c r="I10" s="467"/>
      <c r="J10" s="467"/>
      <c r="K10" s="467"/>
      <c r="L10" s="467"/>
      <c r="M10" s="467"/>
      <c r="N10" s="467"/>
      <c r="O10" s="467"/>
      <c r="P10" s="467"/>
      <c r="Q10" s="31"/>
      <c r="R10" s="61" t="s">
        <v>184</v>
      </c>
    </row>
    <row r="11" spans="1:18" ht="30" customHeight="1" thickBot="1" x14ac:dyDescent="0.3">
      <c r="A11" s="425" t="s">
        <v>86</v>
      </c>
      <c r="B11" s="20"/>
      <c r="C11" s="24"/>
      <c r="D11" s="24"/>
      <c r="E11" s="24"/>
      <c r="F11" s="24"/>
      <c r="G11" s="24"/>
      <c r="H11" s="24"/>
      <c r="I11" s="24"/>
      <c r="J11" s="24"/>
      <c r="K11" s="175">
        <f>IF(L12="X",5,IF(J13="X",4,IF(H14="X",3,IF(F15="X",2,IF(D16="X",1,0)))))</f>
        <v>0</v>
      </c>
      <c r="L11" s="25"/>
      <c r="M11" s="177"/>
      <c r="N11" s="177"/>
      <c r="O11" s="177"/>
      <c r="P11" s="26" t="str">
        <f>CONCATENATE(K11," sur 5 ")</f>
        <v xml:space="preserve">0 sur 5 </v>
      </c>
      <c r="Q11" s="29"/>
      <c r="R11" s="83">
        <f>IF(COUNTIF(R12:R17,"X")&gt;1,"Erreur",SUMIF(R12:R17,"X",P12:P17))</f>
        <v>0</v>
      </c>
    </row>
    <row r="12" spans="1:18" ht="39.950000000000003" customHeight="1" thickBot="1" x14ac:dyDescent="0.3">
      <c r="A12" s="426"/>
      <c r="B12" s="23"/>
      <c r="C12" s="23"/>
      <c r="D12" s="21"/>
      <c r="E12" s="23"/>
      <c r="F12" s="23"/>
      <c r="G12" s="23"/>
      <c r="H12" s="23"/>
      <c r="I12" s="23"/>
      <c r="J12" s="176"/>
      <c r="K12" s="178"/>
      <c r="L12" s="57"/>
      <c r="M12" s="179" t="s">
        <v>48</v>
      </c>
      <c r="N12" s="180"/>
      <c r="O12" s="181"/>
      <c r="P12" s="186">
        <v>5</v>
      </c>
      <c r="Q12" s="67"/>
      <c r="R12" s="59"/>
    </row>
    <row r="13" spans="1:18" ht="39.950000000000003" customHeight="1" thickBot="1" x14ac:dyDescent="0.3">
      <c r="A13" s="426"/>
      <c r="B13" s="23"/>
      <c r="C13" s="23"/>
      <c r="D13" s="21"/>
      <c r="E13" s="23"/>
      <c r="F13" s="23"/>
      <c r="G13" s="23"/>
      <c r="H13" s="23"/>
      <c r="I13" s="23"/>
      <c r="J13" s="57"/>
      <c r="K13" s="182" t="s">
        <v>135</v>
      </c>
      <c r="L13" s="183"/>
      <c r="M13" s="183"/>
      <c r="N13" s="183"/>
      <c r="O13" s="184"/>
      <c r="P13" s="187">
        <v>4</v>
      </c>
      <c r="Q13" s="67"/>
      <c r="R13" s="59"/>
    </row>
    <row r="14" spans="1:18" ht="39.950000000000003" customHeight="1" thickBot="1" x14ac:dyDescent="0.3">
      <c r="A14" s="426"/>
      <c r="B14" s="23"/>
      <c r="C14" s="23"/>
      <c r="D14" s="21"/>
      <c r="E14" s="23"/>
      <c r="F14" s="23"/>
      <c r="G14" s="23"/>
      <c r="H14" s="56"/>
      <c r="I14" s="182" t="s">
        <v>58</v>
      </c>
      <c r="J14" s="183"/>
      <c r="K14" s="183"/>
      <c r="L14" s="183"/>
      <c r="M14" s="183"/>
      <c r="N14" s="183"/>
      <c r="O14" s="184"/>
      <c r="P14" s="187">
        <v>3</v>
      </c>
      <c r="Q14" s="67"/>
      <c r="R14" s="59"/>
    </row>
    <row r="15" spans="1:18" ht="39.950000000000003" customHeight="1" thickBot="1" x14ac:dyDescent="0.3">
      <c r="A15" s="426"/>
      <c r="B15" s="23"/>
      <c r="C15" s="23"/>
      <c r="D15" s="21"/>
      <c r="E15" s="23"/>
      <c r="F15" s="55"/>
      <c r="G15" s="182" t="s">
        <v>59</v>
      </c>
      <c r="H15" s="183"/>
      <c r="I15" s="183"/>
      <c r="J15" s="183"/>
      <c r="K15" s="183"/>
      <c r="L15" s="183"/>
      <c r="M15" s="183"/>
      <c r="N15" s="183"/>
      <c r="O15" s="184"/>
      <c r="P15" s="187">
        <v>2</v>
      </c>
      <c r="Q15" s="67"/>
      <c r="R15" s="59"/>
    </row>
    <row r="16" spans="1:18" ht="39.950000000000003" customHeight="1" thickBot="1" x14ac:dyDescent="0.3">
      <c r="A16" s="426"/>
      <c r="B16" s="23"/>
      <c r="C16" s="23"/>
      <c r="D16" s="55"/>
      <c r="E16" s="182" t="s">
        <v>17</v>
      </c>
      <c r="F16" s="183"/>
      <c r="G16" s="183"/>
      <c r="H16" s="183"/>
      <c r="I16" s="183"/>
      <c r="J16" s="183"/>
      <c r="K16" s="183"/>
      <c r="L16" s="183"/>
      <c r="M16" s="183"/>
      <c r="N16" s="183"/>
      <c r="O16" s="184"/>
      <c r="P16" s="187">
        <v>1</v>
      </c>
      <c r="Q16" s="67"/>
      <c r="R16" s="59"/>
    </row>
    <row r="17" spans="1:18" ht="39.950000000000003" customHeight="1" thickBot="1" x14ac:dyDescent="0.3">
      <c r="A17" s="427"/>
      <c r="B17" s="55"/>
      <c r="C17" s="182" t="s">
        <v>194</v>
      </c>
      <c r="D17" s="183"/>
      <c r="E17" s="183"/>
      <c r="F17" s="183"/>
      <c r="G17" s="183"/>
      <c r="H17" s="183"/>
      <c r="I17" s="183"/>
      <c r="J17" s="183"/>
      <c r="K17" s="183"/>
      <c r="L17" s="183"/>
      <c r="M17" s="183"/>
      <c r="N17" s="183"/>
      <c r="O17" s="184"/>
      <c r="P17" s="188">
        <v>0</v>
      </c>
      <c r="Q17" s="108"/>
      <c r="R17" s="59"/>
    </row>
    <row r="18" spans="1:18" ht="30" customHeight="1" thickBot="1" x14ac:dyDescent="0.3">
      <c r="A18" s="425" t="s">
        <v>87</v>
      </c>
      <c r="B18" s="20"/>
      <c r="C18" s="178"/>
      <c r="D18" s="178"/>
      <c r="E18" s="178"/>
      <c r="F18" s="178"/>
      <c r="G18" s="178"/>
      <c r="H18" s="178"/>
      <c r="I18" s="178"/>
      <c r="J18" s="178"/>
      <c r="K18" s="175">
        <f>IF(L19="X",5,IF(J20="X",4,IF(H21="X",3,IF(F22="X",2,IF(D23="X",1,0)))))</f>
        <v>0</v>
      </c>
      <c r="L18" s="192"/>
      <c r="M18" s="170"/>
      <c r="N18" s="170"/>
      <c r="O18" s="170"/>
      <c r="P18" s="26" t="str">
        <f>CONCATENATE(K18," sur 5 ")</f>
        <v xml:space="preserve">0 sur 5 </v>
      </c>
      <c r="Q18" s="31"/>
      <c r="R18" s="83">
        <f>IF(COUNTIF(R19:R24,"X")&gt;1,"Erreur",SUMIF(R19:R24,"X",P19:P24))</f>
        <v>0</v>
      </c>
    </row>
    <row r="19" spans="1:18" ht="39.950000000000003" customHeight="1" thickBot="1" x14ac:dyDescent="0.3">
      <c r="A19" s="426"/>
      <c r="B19" s="23"/>
      <c r="C19" s="23"/>
      <c r="D19" s="21"/>
      <c r="E19" s="23"/>
      <c r="F19" s="23"/>
      <c r="G19" s="23"/>
      <c r="H19" s="23"/>
      <c r="I19" s="23"/>
      <c r="J19" s="176"/>
      <c r="K19" s="178"/>
      <c r="L19" s="57"/>
      <c r="M19" s="179" t="s">
        <v>48</v>
      </c>
      <c r="N19" s="180"/>
      <c r="O19" s="181"/>
      <c r="P19" s="186">
        <v>5</v>
      </c>
      <c r="Q19" s="67"/>
      <c r="R19" s="59"/>
    </row>
    <row r="20" spans="1:18" ht="39.950000000000003" customHeight="1" thickBot="1" x14ac:dyDescent="0.3">
      <c r="A20" s="426"/>
      <c r="B20" s="23"/>
      <c r="C20" s="23"/>
      <c r="D20" s="21"/>
      <c r="E20" s="23"/>
      <c r="F20" s="23"/>
      <c r="G20" s="23"/>
      <c r="H20" s="23"/>
      <c r="I20" s="23"/>
      <c r="J20" s="57"/>
      <c r="K20" s="182" t="s">
        <v>60</v>
      </c>
      <c r="L20" s="183"/>
      <c r="M20" s="183"/>
      <c r="N20" s="183"/>
      <c r="O20" s="184"/>
      <c r="P20" s="187">
        <v>4</v>
      </c>
      <c r="Q20" s="67"/>
      <c r="R20" s="59"/>
    </row>
    <row r="21" spans="1:18" ht="39.950000000000003" customHeight="1" thickBot="1" x14ac:dyDescent="0.3">
      <c r="A21" s="426"/>
      <c r="B21" s="23"/>
      <c r="C21" s="23"/>
      <c r="D21" s="21"/>
      <c r="E21" s="23"/>
      <c r="F21" s="23"/>
      <c r="G21" s="23"/>
      <c r="H21" s="56"/>
      <c r="I21" s="182" t="s">
        <v>61</v>
      </c>
      <c r="J21" s="183"/>
      <c r="K21" s="183"/>
      <c r="L21" s="183"/>
      <c r="M21" s="183"/>
      <c r="N21" s="183"/>
      <c r="O21" s="184"/>
      <c r="P21" s="187">
        <v>3</v>
      </c>
      <c r="Q21" s="67"/>
      <c r="R21" s="59"/>
    </row>
    <row r="22" spans="1:18" ht="39.950000000000003" customHeight="1" thickBot="1" x14ac:dyDescent="0.3">
      <c r="A22" s="426"/>
      <c r="B22" s="23"/>
      <c r="C22" s="23"/>
      <c r="D22" s="21"/>
      <c r="E22" s="23"/>
      <c r="F22" s="55"/>
      <c r="G22" s="182" t="s">
        <v>62</v>
      </c>
      <c r="H22" s="183"/>
      <c r="I22" s="183"/>
      <c r="J22" s="183"/>
      <c r="K22" s="183"/>
      <c r="L22" s="183"/>
      <c r="M22" s="183"/>
      <c r="N22" s="183"/>
      <c r="O22" s="184"/>
      <c r="P22" s="187">
        <v>2</v>
      </c>
      <c r="Q22" s="67"/>
      <c r="R22" s="59"/>
    </row>
    <row r="23" spans="1:18" ht="39.950000000000003" customHeight="1" thickBot="1" x14ac:dyDescent="0.3">
      <c r="A23" s="426"/>
      <c r="B23" s="23"/>
      <c r="C23" s="23"/>
      <c r="D23" s="55"/>
      <c r="E23" s="182" t="s">
        <v>63</v>
      </c>
      <c r="F23" s="183"/>
      <c r="G23" s="183"/>
      <c r="H23" s="183"/>
      <c r="I23" s="183"/>
      <c r="J23" s="183"/>
      <c r="K23" s="183"/>
      <c r="L23" s="183"/>
      <c r="M23" s="183"/>
      <c r="N23" s="183"/>
      <c r="O23" s="184"/>
      <c r="P23" s="187">
        <v>1</v>
      </c>
      <c r="Q23" s="67"/>
      <c r="R23" s="59"/>
    </row>
    <row r="24" spans="1:18" ht="39.950000000000003" customHeight="1" thickBot="1" x14ac:dyDescent="0.3">
      <c r="A24" s="427"/>
      <c r="B24" s="55"/>
      <c r="C24" s="182" t="s">
        <v>194</v>
      </c>
      <c r="D24" s="183"/>
      <c r="E24" s="183"/>
      <c r="F24" s="183"/>
      <c r="G24" s="183"/>
      <c r="H24" s="183"/>
      <c r="I24" s="183"/>
      <c r="J24" s="183"/>
      <c r="K24" s="183"/>
      <c r="L24" s="183"/>
      <c r="M24" s="183"/>
      <c r="N24" s="183"/>
      <c r="O24" s="184"/>
      <c r="P24" s="188">
        <v>0</v>
      </c>
      <c r="Q24" s="108"/>
      <c r="R24" s="59"/>
    </row>
    <row r="25" spans="1:18" ht="30" customHeight="1" thickBot="1" x14ac:dyDescent="0.3">
      <c r="A25" s="423" t="s">
        <v>88</v>
      </c>
      <c r="B25" s="20"/>
      <c r="C25" s="178"/>
      <c r="D25" s="178"/>
      <c r="E25" s="178"/>
      <c r="F25" s="178"/>
      <c r="G25" s="178"/>
      <c r="H25" s="178"/>
      <c r="I25" s="178"/>
      <c r="J25" s="178"/>
      <c r="K25" s="175">
        <f>IF(L26="X",5,IF(J27="X",4,IF(H28="X",3,IF(F29="X",2,IF(D30="X",1,0)))))</f>
        <v>0</v>
      </c>
      <c r="L25" s="192"/>
      <c r="M25" s="170"/>
      <c r="N25" s="170"/>
      <c r="O25" s="170"/>
      <c r="P25" s="26" t="str">
        <f>CONCATENATE(K25," sur 5 ")</f>
        <v xml:space="preserve">0 sur 5 </v>
      </c>
      <c r="Q25" s="31"/>
      <c r="R25" s="83">
        <f>IF(COUNTIF(R26:R31,"X")&gt;1,"Erreur",SUMIF(R26:R31,"X",P26:P31))</f>
        <v>0</v>
      </c>
    </row>
    <row r="26" spans="1:18" ht="39.950000000000003" customHeight="1" thickBot="1" x14ac:dyDescent="0.3">
      <c r="A26" s="424"/>
      <c r="B26" s="23"/>
      <c r="C26" s="23"/>
      <c r="D26" s="21"/>
      <c r="E26" s="23"/>
      <c r="F26" s="23"/>
      <c r="G26" s="23"/>
      <c r="H26" s="23"/>
      <c r="I26" s="23"/>
      <c r="J26" s="176"/>
      <c r="K26" s="178"/>
      <c r="L26" s="57"/>
      <c r="M26" s="179" t="s">
        <v>48</v>
      </c>
      <c r="N26" s="180"/>
      <c r="O26" s="181"/>
      <c r="P26" s="186">
        <v>5</v>
      </c>
      <c r="Q26" s="67"/>
      <c r="R26" s="59"/>
    </row>
    <row r="27" spans="1:18" ht="39.950000000000003" customHeight="1" thickBot="1" x14ac:dyDescent="0.3">
      <c r="A27" s="424"/>
      <c r="B27" s="23"/>
      <c r="C27" s="23"/>
      <c r="D27" s="21"/>
      <c r="E27" s="23"/>
      <c r="F27" s="23"/>
      <c r="G27" s="23"/>
      <c r="H27" s="23"/>
      <c r="I27" s="23"/>
      <c r="J27" s="57"/>
      <c r="K27" s="182" t="s">
        <v>64</v>
      </c>
      <c r="L27" s="183"/>
      <c r="M27" s="183"/>
      <c r="N27" s="183"/>
      <c r="O27" s="184"/>
      <c r="P27" s="187">
        <v>4</v>
      </c>
      <c r="Q27" s="67"/>
      <c r="R27" s="59"/>
    </row>
    <row r="28" spans="1:18" ht="39.950000000000003" customHeight="1" thickBot="1" x14ac:dyDescent="0.3">
      <c r="A28" s="424"/>
      <c r="B28" s="23"/>
      <c r="C28" s="23"/>
      <c r="D28" s="21"/>
      <c r="E28" s="23"/>
      <c r="F28" s="23"/>
      <c r="G28" s="23"/>
      <c r="H28" s="56"/>
      <c r="I28" s="182" t="s">
        <v>65</v>
      </c>
      <c r="J28" s="183"/>
      <c r="K28" s="183"/>
      <c r="L28" s="183"/>
      <c r="M28" s="183"/>
      <c r="N28" s="183"/>
      <c r="O28" s="184"/>
      <c r="P28" s="187">
        <v>3</v>
      </c>
      <c r="Q28" s="67"/>
      <c r="R28" s="59"/>
    </row>
    <row r="29" spans="1:18" ht="39.950000000000003" customHeight="1" thickBot="1" x14ac:dyDescent="0.3">
      <c r="A29" s="424"/>
      <c r="B29" s="23"/>
      <c r="C29" s="23"/>
      <c r="D29" s="21"/>
      <c r="E29" s="23"/>
      <c r="F29" s="55"/>
      <c r="G29" s="182" t="s">
        <v>66</v>
      </c>
      <c r="H29" s="183"/>
      <c r="I29" s="183"/>
      <c r="J29" s="183"/>
      <c r="K29" s="183"/>
      <c r="L29" s="183"/>
      <c r="M29" s="183"/>
      <c r="N29" s="183"/>
      <c r="O29" s="184"/>
      <c r="P29" s="187">
        <v>2</v>
      </c>
      <c r="Q29" s="67"/>
      <c r="R29" s="59"/>
    </row>
    <row r="30" spans="1:18" ht="39.950000000000003" customHeight="1" thickBot="1" x14ac:dyDescent="0.3">
      <c r="A30" s="424"/>
      <c r="B30" s="23"/>
      <c r="C30" s="23"/>
      <c r="D30" s="55"/>
      <c r="E30" s="182" t="s">
        <v>67</v>
      </c>
      <c r="F30" s="183"/>
      <c r="G30" s="183"/>
      <c r="H30" s="183"/>
      <c r="I30" s="183"/>
      <c r="J30" s="183"/>
      <c r="K30" s="183"/>
      <c r="L30" s="183"/>
      <c r="M30" s="183"/>
      <c r="N30" s="183"/>
      <c r="O30" s="184"/>
      <c r="P30" s="187">
        <v>1</v>
      </c>
      <c r="Q30" s="67"/>
      <c r="R30" s="59"/>
    </row>
    <row r="31" spans="1:18" ht="39.950000000000003" customHeight="1" thickBot="1" x14ac:dyDescent="0.3">
      <c r="A31" s="483"/>
      <c r="B31" s="55"/>
      <c r="C31" s="182" t="s">
        <v>194</v>
      </c>
      <c r="D31" s="183"/>
      <c r="E31" s="195"/>
      <c r="F31" s="195"/>
      <c r="G31" s="195"/>
      <c r="H31" s="195"/>
      <c r="I31" s="195"/>
      <c r="J31" s="195"/>
      <c r="K31" s="195"/>
      <c r="L31" s="195"/>
      <c r="M31" s="196">
        <f>+SUM(K25+K18+K11)</f>
        <v>0</v>
      </c>
      <c r="N31" s="196"/>
      <c r="O31" s="197"/>
      <c r="P31" s="188">
        <v>0</v>
      </c>
      <c r="R31" s="59"/>
    </row>
    <row r="32" spans="1:18" ht="30" hidden="1" customHeight="1" thickBot="1" x14ac:dyDescent="0.3">
      <c r="A32" s="474" t="s">
        <v>143</v>
      </c>
      <c r="B32" s="475"/>
      <c r="C32" s="476"/>
      <c r="D32" s="476"/>
      <c r="E32" s="476"/>
      <c r="F32" s="476"/>
      <c r="G32" s="476"/>
      <c r="H32" s="476"/>
      <c r="I32" s="476"/>
      <c r="J32" s="476"/>
      <c r="K32" s="476"/>
      <c r="L32" s="476"/>
      <c r="M32" s="193">
        <f>+M31</f>
        <v>0</v>
      </c>
      <c r="N32" s="171"/>
      <c r="O32" s="171"/>
      <c r="P32" s="171"/>
      <c r="R32" s="89">
        <f>+R31</f>
        <v>0</v>
      </c>
    </row>
    <row r="33" spans="1:18" ht="30" hidden="1" customHeight="1" thickBot="1" x14ac:dyDescent="0.25">
      <c r="A33" s="416" t="s">
        <v>132</v>
      </c>
      <c r="B33" s="417"/>
      <c r="C33" s="417"/>
      <c r="D33" s="417"/>
      <c r="E33" s="417"/>
      <c r="F33" s="417"/>
      <c r="G33" s="417"/>
      <c r="H33" s="417"/>
      <c r="I33" s="417"/>
      <c r="J33" s="417"/>
      <c r="K33" s="417"/>
      <c r="L33" s="417"/>
      <c r="M33" s="189">
        <f>ROUND(M31*2/3,1)</f>
        <v>0</v>
      </c>
      <c r="N33" s="171"/>
      <c r="O33" s="171"/>
      <c r="P33" s="171"/>
      <c r="R33" s="194">
        <f>ROUND(R31*2/3,1)</f>
        <v>0</v>
      </c>
    </row>
    <row r="34" spans="1:18" customFormat="1" ht="18.75" customHeight="1" thickBot="1" x14ac:dyDescent="0.3">
      <c r="A34" s="477" t="s">
        <v>127</v>
      </c>
      <c r="B34" s="478"/>
      <c r="C34" s="478"/>
      <c r="D34" s="478"/>
      <c r="E34" s="478"/>
      <c r="F34" s="478"/>
      <c r="G34" s="478"/>
      <c r="H34" s="478"/>
      <c r="I34" s="478"/>
      <c r="J34" s="478"/>
      <c r="K34" s="478"/>
      <c r="L34" s="478"/>
      <c r="M34" s="478"/>
      <c r="N34" s="478"/>
      <c r="O34" s="478"/>
      <c r="P34" s="478"/>
      <c r="Q34" s="478"/>
      <c r="R34" s="479"/>
    </row>
    <row r="35" spans="1:18" customFormat="1" ht="99.95" customHeight="1" thickBot="1" x14ac:dyDescent="0.3">
      <c r="A35" s="480"/>
      <c r="B35" s="481"/>
      <c r="C35" s="481"/>
      <c r="D35" s="481"/>
      <c r="E35" s="481"/>
      <c r="F35" s="481"/>
      <c r="G35" s="481"/>
      <c r="H35" s="481"/>
      <c r="I35" s="481"/>
      <c r="J35" s="481"/>
      <c r="K35" s="481"/>
      <c r="L35" s="481"/>
      <c r="M35" s="481"/>
      <c r="N35" s="481"/>
      <c r="O35" s="481"/>
      <c r="P35" s="481"/>
      <c r="Q35" s="481"/>
      <c r="R35" s="482"/>
    </row>
    <row r="36" spans="1:18" customFormat="1" ht="26.25" hidden="1" customHeight="1" thickBot="1" x14ac:dyDescent="0.3">
      <c r="A36" s="190" t="s">
        <v>36</v>
      </c>
      <c r="B36" s="448"/>
      <c r="C36" s="448"/>
      <c r="D36" s="448"/>
      <c r="E36" s="448"/>
      <c r="F36" s="448"/>
      <c r="G36" s="448"/>
      <c r="H36" s="448"/>
      <c r="I36" s="449"/>
      <c r="J36" s="446" t="s">
        <v>38</v>
      </c>
      <c r="K36" s="447"/>
      <c r="L36" s="448"/>
      <c r="M36" s="449"/>
      <c r="N36" s="172"/>
      <c r="O36" s="172"/>
      <c r="P36" s="172"/>
      <c r="R36" s="78"/>
    </row>
    <row r="37" spans="1:18" customFormat="1" ht="18" hidden="1" x14ac:dyDescent="0.25">
      <c r="A37" s="450" t="s">
        <v>37</v>
      </c>
      <c r="B37" s="450"/>
      <c r="C37" s="450"/>
      <c r="D37" s="450"/>
      <c r="E37" s="450"/>
      <c r="F37" s="450"/>
      <c r="G37" s="450"/>
      <c r="H37" s="450"/>
      <c r="I37" s="450"/>
      <c r="J37" s="450" t="s">
        <v>37</v>
      </c>
      <c r="K37" s="450"/>
      <c r="L37" s="450"/>
      <c r="M37" s="450"/>
      <c r="N37" s="173"/>
      <c r="O37" s="173"/>
      <c r="P37" s="173"/>
      <c r="R37" s="78"/>
    </row>
    <row r="38" spans="1:18" customFormat="1" ht="67.5" hidden="1" customHeight="1" thickBot="1" x14ac:dyDescent="0.3">
      <c r="A38" s="445"/>
      <c r="B38" s="445"/>
      <c r="C38" s="445"/>
      <c r="D38" s="445"/>
      <c r="E38" s="445"/>
      <c r="F38" s="445"/>
      <c r="G38" s="445"/>
      <c r="H38" s="445"/>
      <c r="I38" s="445"/>
      <c r="J38" s="445"/>
      <c r="K38" s="445"/>
      <c r="L38" s="445"/>
      <c r="M38" s="445"/>
      <c r="N38" s="174"/>
      <c r="O38" s="174"/>
      <c r="P38" s="174"/>
      <c r="R38" s="78"/>
    </row>
    <row r="39" spans="1:18" ht="18.75" x14ac:dyDescent="0.3">
      <c r="A39" s="17"/>
      <c r="B39" s="17"/>
      <c r="C39" s="17"/>
      <c r="D39" s="17"/>
      <c r="E39" s="17"/>
      <c r="F39" s="17"/>
      <c r="G39" s="17"/>
      <c r="H39" s="17"/>
      <c r="I39" s="17"/>
      <c r="J39" s="17"/>
      <c r="K39" s="17"/>
      <c r="L39" s="17"/>
      <c r="M39" s="17"/>
      <c r="N39" s="17"/>
      <c r="O39" s="17"/>
      <c r="P39" s="17"/>
    </row>
  </sheetData>
  <sheetProtection sheet="1" objects="1" scenarios="1" selectLockedCells="1"/>
  <mergeCells count="26">
    <mergeCell ref="A11:A17"/>
    <mergeCell ref="A38:I38"/>
    <mergeCell ref="J38:M38"/>
    <mergeCell ref="A33:L33"/>
    <mergeCell ref="B36:I36"/>
    <mergeCell ref="J36:K36"/>
    <mergeCell ref="L36:M36"/>
    <mergeCell ref="A37:I37"/>
    <mergeCell ref="J37:M37"/>
    <mergeCell ref="A32:L32"/>
    <mergeCell ref="A34:R34"/>
    <mergeCell ref="A35:R35"/>
    <mergeCell ref="A18:A24"/>
    <mergeCell ref="A25:A31"/>
    <mergeCell ref="A1:P1"/>
    <mergeCell ref="A2:P2"/>
    <mergeCell ref="A3:P3"/>
    <mergeCell ref="A6:J6"/>
    <mergeCell ref="K6:P6"/>
    <mergeCell ref="B10:P10"/>
    <mergeCell ref="A8:P8"/>
    <mergeCell ref="A7:P7"/>
    <mergeCell ref="A5:J5"/>
    <mergeCell ref="A4:J4"/>
    <mergeCell ref="K4:P4"/>
    <mergeCell ref="K5:P5"/>
  </mergeCells>
  <conditionalFormatting sqref="R1:R33 R36:R1048576">
    <cfRule type="containsText" dxfId="1" priority="1" operator="containsText" text="Erreur">
      <formula>NOT(ISERROR(SEARCH("Erreur",R1)))</formula>
    </cfRule>
  </conditionalFormatting>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329CB1E-C5BD-4A99-9346-0E92C6C13232}">
          <x14:formula1>
            <xm:f>Parametres!$A$2</xm:f>
          </x14:formula1>
          <xm:sqref>D30 F15 H14 J13 L12 L19 F22 H21 J20 B17 L26 F29 H28 J27 D16 D23 B24 B31</xm:sqref>
        </x14:dataValidation>
        <x14:dataValidation type="list" allowBlank="1" showInputMessage="1" showErrorMessage="1" xr:uid="{9A70D884-A1CF-4E6B-BFD9-4B269BC92471}">
          <x14:formula1>
            <xm:f>Parametres!$A$2:$A$3</xm:f>
          </x14:formula1>
          <xm:sqref>R12:R17 R19:R24 R26:R31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183F6-9E87-4D01-A5F9-34A3F07BF312}">
  <sheetPr>
    <tabColor theme="9"/>
    <pageSetUpPr fitToPage="1"/>
  </sheetPr>
  <dimension ref="A1:U50"/>
  <sheetViews>
    <sheetView topLeftCell="A34" zoomScale="70" zoomScaleNormal="70" workbookViewId="0">
      <selection activeCell="F39" sqref="F39"/>
    </sheetView>
  </sheetViews>
  <sheetFormatPr baseColWidth="10" defaultRowHeight="15" x14ac:dyDescent="0.25"/>
  <cols>
    <col min="1" max="1" width="29.42578125" style="31" customWidth="1"/>
    <col min="2" max="15" width="7.7109375" style="31" customWidth="1"/>
    <col min="16" max="16" width="10.7109375" style="31" hidden="1" customWidth="1"/>
    <col min="17" max="17" width="4.7109375" style="31" customWidth="1"/>
    <col min="18" max="18" width="17.7109375" style="87" customWidth="1"/>
    <col min="19" max="16384" width="11.42578125" style="31"/>
  </cols>
  <sheetData>
    <row r="1" spans="1:21" s="28" customFormat="1" ht="24.95" customHeight="1" thickBot="1" x14ac:dyDescent="0.35">
      <c r="A1" s="513" t="s">
        <v>11</v>
      </c>
      <c r="B1" s="514"/>
      <c r="C1" s="514"/>
      <c r="D1" s="514"/>
      <c r="E1" s="514"/>
      <c r="F1" s="514"/>
      <c r="G1" s="514"/>
      <c r="H1" s="514"/>
      <c r="I1" s="514"/>
      <c r="J1" s="514"/>
      <c r="K1" s="514"/>
      <c r="L1" s="514"/>
      <c r="M1" s="514"/>
      <c r="N1" s="514"/>
      <c r="O1" s="514"/>
      <c r="P1" s="515"/>
      <c r="R1" s="85"/>
    </row>
    <row r="2" spans="1:21" s="28" customFormat="1" ht="24.95" customHeight="1" thickBot="1" x14ac:dyDescent="0.35">
      <c r="A2" s="510" t="s">
        <v>57</v>
      </c>
      <c r="B2" s="511"/>
      <c r="C2" s="511"/>
      <c r="D2" s="511"/>
      <c r="E2" s="511"/>
      <c r="F2" s="511"/>
      <c r="G2" s="511"/>
      <c r="H2" s="511"/>
      <c r="I2" s="511"/>
      <c r="J2" s="511"/>
      <c r="K2" s="511"/>
      <c r="L2" s="511"/>
      <c r="M2" s="511"/>
      <c r="N2" s="511"/>
      <c r="O2" s="511"/>
      <c r="P2" s="512"/>
      <c r="R2" s="85"/>
    </row>
    <row r="3" spans="1:21" s="28" customFormat="1" ht="80.25" customHeight="1" thickBot="1" x14ac:dyDescent="0.35">
      <c r="A3" s="528" t="s">
        <v>18</v>
      </c>
      <c r="B3" s="529"/>
      <c r="C3" s="529"/>
      <c r="D3" s="529"/>
      <c r="E3" s="529"/>
      <c r="F3" s="529"/>
      <c r="G3" s="529"/>
      <c r="H3" s="529"/>
      <c r="I3" s="529"/>
      <c r="J3" s="529"/>
      <c r="K3" s="529"/>
      <c r="L3" s="529"/>
      <c r="M3" s="529"/>
      <c r="N3" s="529"/>
      <c r="O3" s="529"/>
      <c r="P3" s="530"/>
      <c r="R3" s="85"/>
    </row>
    <row r="4" spans="1:21" s="28" customFormat="1" ht="30" customHeight="1" thickBot="1" x14ac:dyDescent="0.35">
      <c r="A4" s="508" t="s">
        <v>77</v>
      </c>
      <c r="B4" s="509"/>
      <c r="C4" s="509"/>
      <c r="D4" s="509"/>
      <c r="E4" s="509"/>
      <c r="F4" s="509"/>
      <c r="G4" s="509"/>
      <c r="H4" s="525" t="s">
        <v>182</v>
      </c>
      <c r="I4" s="526"/>
      <c r="J4" s="526"/>
      <c r="K4" s="526"/>
      <c r="L4" s="526"/>
      <c r="M4" s="526"/>
      <c r="N4" s="526"/>
      <c r="O4" s="526"/>
      <c r="P4" s="527"/>
      <c r="R4" s="85"/>
    </row>
    <row r="5" spans="1:21" s="29" customFormat="1" ht="50.25" customHeight="1" thickBot="1" x14ac:dyDescent="0.3">
      <c r="A5" s="531" t="s">
        <v>123</v>
      </c>
      <c r="B5" s="532"/>
      <c r="C5" s="532"/>
      <c r="D5" s="532"/>
      <c r="E5" s="532"/>
      <c r="F5" s="532"/>
      <c r="G5" s="532"/>
      <c r="H5" s="522">
        <f>Synthèse!B5</f>
        <v>0</v>
      </c>
      <c r="I5" s="523"/>
      <c r="J5" s="523"/>
      <c r="K5" s="523"/>
      <c r="L5" s="523"/>
      <c r="M5" s="523"/>
      <c r="N5" s="523"/>
      <c r="O5" s="523"/>
      <c r="P5" s="524"/>
      <c r="R5" s="82"/>
    </row>
    <row r="6" spans="1:21" s="30" customFormat="1" ht="33" customHeight="1" thickBot="1" x14ac:dyDescent="0.3">
      <c r="A6" s="533" t="str">
        <f>Synthèse!A6</f>
        <v>Etablissement scolaire</v>
      </c>
      <c r="B6" s="534"/>
      <c r="C6" s="534"/>
      <c r="D6" s="534"/>
      <c r="E6" s="534"/>
      <c r="F6" s="534"/>
      <c r="G6" s="534"/>
      <c r="H6" s="537">
        <f>Synthèse!B6</f>
        <v>0</v>
      </c>
      <c r="I6" s="538"/>
      <c r="J6" s="538"/>
      <c r="K6" s="539"/>
      <c r="L6" s="516" t="s">
        <v>136</v>
      </c>
      <c r="M6" s="517"/>
      <c r="N6" s="517"/>
      <c r="O6" s="517"/>
      <c r="P6" s="518"/>
      <c r="R6" s="84"/>
    </row>
    <row r="7" spans="1:21" s="29" customFormat="1" ht="24.95" customHeight="1" thickBot="1" x14ac:dyDescent="0.3">
      <c r="A7" s="535"/>
      <c r="B7" s="536"/>
      <c r="C7" s="536"/>
      <c r="D7" s="536"/>
      <c r="E7" s="536"/>
      <c r="F7" s="536"/>
      <c r="G7" s="536"/>
      <c r="H7" s="540"/>
      <c r="I7" s="541"/>
      <c r="J7" s="541"/>
      <c r="K7" s="542"/>
      <c r="L7" s="519"/>
      <c r="M7" s="520"/>
      <c r="N7" s="520"/>
      <c r="O7" s="520"/>
      <c r="P7" s="521"/>
      <c r="R7" s="82"/>
    </row>
    <row r="8" spans="1:21" s="29" customFormat="1" ht="74.25" customHeight="1" thickBot="1" x14ac:dyDescent="0.3">
      <c r="A8" s="503" t="s">
        <v>19</v>
      </c>
      <c r="B8" s="504"/>
      <c r="C8" s="504"/>
      <c r="D8" s="504"/>
      <c r="E8" s="504"/>
      <c r="F8" s="504"/>
      <c r="G8" s="504"/>
      <c r="H8" s="505"/>
      <c r="I8" s="506"/>
      <c r="J8" s="506"/>
      <c r="K8" s="506"/>
      <c r="L8" s="506"/>
      <c r="M8" s="506"/>
      <c r="N8" s="506"/>
      <c r="O8" s="506"/>
      <c r="P8" s="507"/>
      <c r="R8" s="82"/>
    </row>
    <row r="9" spans="1:21" ht="72" customHeight="1" thickBot="1" x14ac:dyDescent="0.35">
      <c r="A9" s="495" t="s">
        <v>178</v>
      </c>
      <c r="B9" s="496"/>
      <c r="C9" s="496"/>
      <c r="D9" s="496"/>
      <c r="E9" s="496"/>
      <c r="F9" s="496"/>
      <c r="G9" s="496"/>
      <c r="H9" s="496"/>
      <c r="I9" s="496"/>
      <c r="J9" s="496"/>
      <c r="K9" s="496"/>
      <c r="L9" s="496"/>
      <c r="M9" s="496"/>
      <c r="N9" s="496"/>
      <c r="O9" s="496"/>
      <c r="P9" s="497"/>
      <c r="Q9" s="28"/>
      <c r="R9" s="85"/>
      <c r="S9" s="28"/>
      <c r="T9" s="28"/>
      <c r="U9" s="28"/>
    </row>
    <row r="10" spans="1:21" ht="30" customHeight="1" thickBot="1" x14ac:dyDescent="0.3">
      <c r="A10" s="198"/>
      <c r="B10" s="198"/>
      <c r="C10" s="198"/>
      <c r="D10" s="198"/>
      <c r="E10" s="198"/>
      <c r="F10" s="198"/>
      <c r="G10" s="198"/>
      <c r="H10" s="198"/>
      <c r="I10" s="198"/>
      <c r="J10" s="198"/>
      <c r="K10" s="198"/>
      <c r="L10" s="198"/>
      <c r="M10" s="198"/>
      <c r="N10" s="198"/>
      <c r="O10" s="198"/>
      <c r="P10" s="198"/>
    </row>
    <row r="11" spans="1:21" ht="30" customHeight="1" thickBot="1" x14ac:dyDescent="0.3">
      <c r="A11" s="32" t="s">
        <v>131</v>
      </c>
      <c r="B11" s="492" t="s">
        <v>183</v>
      </c>
      <c r="C11" s="493"/>
      <c r="D11" s="493"/>
      <c r="E11" s="493"/>
      <c r="F11" s="493"/>
      <c r="G11" s="493"/>
      <c r="H11" s="493"/>
      <c r="I11" s="493"/>
      <c r="J11" s="493"/>
      <c r="K11" s="493"/>
      <c r="L11" s="493"/>
      <c r="M11" s="493"/>
      <c r="N11" s="493"/>
      <c r="O11" s="493"/>
      <c r="P11" s="494"/>
      <c r="R11" s="61" t="s">
        <v>184</v>
      </c>
    </row>
    <row r="12" spans="1:21" ht="39.950000000000003" customHeight="1" thickBot="1" x14ac:dyDescent="0.3">
      <c r="A12" s="500" t="s">
        <v>10</v>
      </c>
      <c r="B12" s="37"/>
      <c r="C12" s="38"/>
      <c r="D12" s="38"/>
      <c r="E12" s="202" t="s">
        <v>124</v>
      </c>
      <c r="F12" s="202"/>
      <c r="G12" s="202"/>
      <c r="H12" s="38"/>
      <c r="I12" s="38"/>
      <c r="J12" s="40"/>
      <c r="K12" s="203">
        <f>IF(J13="X",5,IF(H14="X",4,IF(F15="X",3,IF(D16="X",2,0))))</f>
        <v>0</v>
      </c>
      <c r="L12" s="203">
        <f t="shared" ref="L12:N12" si="0">IF(K13="X",5,IF(I14="X",4,IF(G15="X",3,IF(E16="X",2,0))))</f>
        <v>0</v>
      </c>
      <c r="M12" s="203">
        <f t="shared" si="0"/>
        <v>0</v>
      </c>
      <c r="N12" s="203">
        <f t="shared" si="0"/>
        <v>0</v>
      </c>
      <c r="O12" s="199"/>
      <c r="P12" s="217" t="str">
        <f>CONCATENATE(K12," sur 5 ")</f>
        <v xml:space="preserve">0 sur 5 </v>
      </c>
      <c r="Q12" s="29"/>
      <c r="R12" s="83">
        <f>IF(COUNTIF(R13:R17,"X")&gt;1,"Erreur",SUMIF(R13:R17,"X",P13:P17))</f>
        <v>0</v>
      </c>
    </row>
    <row r="13" spans="1:21" ht="39.950000000000003" customHeight="1" thickBot="1" x14ac:dyDescent="0.3">
      <c r="A13" s="501"/>
      <c r="B13" s="35"/>
      <c r="C13" s="36"/>
      <c r="D13" s="36"/>
      <c r="E13" s="36"/>
      <c r="F13" s="36"/>
      <c r="G13" s="36"/>
      <c r="H13" s="36"/>
      <c r="I13" s="36"/>
      <c r="J13" s="57"/>
      <c r="K13" s="204" t="s">
        <v>68</v>
      </c>
      <c r="L13" s="205"/>
      <c r="M13" s="206"/>
      <c r="N13" s="205"/>
      <c r="O13" s="207"/>
      <c r="P13" s="214">
        <v>5</v>
      </c>
      <c r="Q13" s="67"/>
      <c r="R13" s="59"/>
    </row>
    <row r="14" spans="1:21" ht="39.950000000000003" customHeight="1" thickBot="1" x14ac:dyDescent="0.3">
      <c r="A14" s="501"/>
      <c r="B14" s="35"/>
      <c r="C14" s="36"/>
      <c r="D14" s="36"/>
      <c r="E14" s="36"/>
      <c r="F14" s="36"/>
      <c r="G14" s="36"/>
      <c r="H14" s="57"/>
      <c r="I14" s="208" t="s">
        <v>20</v>
      </c>
      <c r="J14" s="209"/>
      <c r="K14" s="209"/>
      <c r="L14" s="209"/>
      <c r="M14" s="206"/>
      <c r="N14" s="209"/>
      <c r="O14" s="210"/>
      <c r="P14" s="215">
        <v>4</v>
      </c>
      <c r="Q14" s="67"/>
      <c r="R14" s="59"/>
    </row>
    <row r="15" spans="1:21" ht="39.950000000000003" customHeight="1" thickBot="1" x14ac:dyDescent="0.3">
      <c r="A15" s="501"/>
      <c r="B15" s="35"/>
      <c r="C15" s="36"/>
      <c r="D15" s="36"/>
      <c r="E15" s="36"/>
      <c r="F15" s="56"/>
      <c r="G15" s="208" t="s">
        <v>69</v>
      </c>
      <c r="H15" s="209"/>
      <c r="I15" s="209"/>
      <c r="J15" s="209"/>
      <c r="K15" s="209"/>
      <c r="L15" s="209"/>
      <c r="M15" s="206"/>
      <c r="N15" s="209"/>
      <c r="O15" s="210"/>
      <c r="P15" s="215">
        <v>3</v>
      </c>
      <c r="Q15" s="67"/>
      <c r="R15" s="59"/>
    </row>
    <row r="16" spans="1:21" ht="39.950000000000003" customHeight="1" thickBot="1" x14ac:dyDescent="0.3">
      <c r="A16" s="501"/>
      <c r="B16" s="35"/>
      <c r="C16" s="36"/>
      <c r="D16" s="55"/>
      <c r="E16" s="208" t="s">
        <v>30</v>
      </c>
      <c r="F16" s="209"/>
      <c r="G16" s="209"/>
      <c r="H16" s="209"/>
      <c r="I16" s="209"/>
      <c r="J16" s="209"/>
      <c r="K16" s="209"/>
      <c r="L16" s="209"/>
      <c r="M16" s="206"/>
      <c r="N16" s="209"/>
      <c r="O16" s="210"/>
      <c r="P16" s="215">
        <v>2</v>
      </c>
      <c r="Q16" s="67"/>
      <c r="R16" s="59"/>
    </row>
    <row r="17" spans="1:18" ht="39.950000000000003" customHeight="1" thickBot="1" x14ac:dyDescent="0.3">
      <c r="A17" s="501"/>
      <c r="B17" s="55"/>
      <c r="C17" s="182" t="s">
        <v>194</v>
      </c>
      <c r="D17" s="209"/>
      <c r="E17" s="209"/>
      <c r="F17" s="209"/>
      <c r="G17" s="209"/>
      <c r="H17" s="209"/>
      <c r="I17" s="209"/>
      <c r="J17" s="209"/>
      <c r="K17" s="209"/>
      <c r="L17" s="209"/>
      <c r="M17" s="206"/>
      <c r="N17" s="209"/>
      <c r="O17" s="210"/>
      <c r="P17" s="216">
        <v>0</v>
      </c>
      <c r="Q17" s="108"/>
      <c r="R17" s="59"/>
    </row>
    <row r="18" spans="1:18" ht="39.950000000000003" customHeight="1" thickBot="1" x14ac:dyDescent="0.3">
      <c r="A18" s="501"/>
      <c r="B18" s="33"/>
      <c r="C18" s="38"/>
      <c r="D18" s="38"/>
      <c r="E18" s="202" t="s">
        <v>130</v>
      </c>
      <c r="F18" s="202"/>
      <c r="G18" s="202"/>
      <c r="H18" s="202"/>
      <c r="I18" s="202"/>
      <c r="J18" s="40"/>
      <c r="K18" s="203">
        <f>IF(J19="X",5,IF(H20="X",4,IF(F21="X",3,IF(D22="X",2,0))))</f>
        <v>0</v>
      </c>
      <c r="L18" s="199"/>
      <c r="M18" s="199"/>
      <c r="N18" s="199"/>
      <c r="O18" s="199"/>
      <c r="P18" s="34" t="str">
        <f>CONCATENATE(K18," sur 5 ")</f>
        <v xml:space="preserve">0 sur 5 </v>
      </c>
      <c r="R18" s="83">
        <f>IF(COUNTIF(R19:R23,"X")&gt;1,"Erreur",SUMIF(R19:R23,"X",P19:P23))</f>
        <v>0</v>
      </c>
    </row>
    <row r="19" spans="1:18" ht="39.950000000000003" customHeight="1" thickBot="1" x14ac:dyDescent="0.3">
      <c r="A19" s="501"/>
      <c r="B19" s="35"/>
      <c r="C19" s="36"/>
      <c r="D19" s="36"/>
      <c r="E19" s="36"/>
      <c r="F19" s="36"/>
      <c r="G19" s="36"/>
      <c r="H19" s="36"/>
      <c r="I19" s="36"/>
      <c r="J19" s="57"/>
      <c r="K19" s="204" t="s">
        <v>21</v>
      </c>
      <c r="L19" s="205"/>
      <c r="M19" s="206"/>
      <c r="N19" s="205"/>
      <c r="O19" s="207"/>
      <c r="P19" s="214">
        <v>5</v>
      </c>
      <c r="Q19" s="67"/>
      <c r="R19" s="59"/>
    </row>
    <row r="20" spans="1:18" ht="39.950000000000003" customHeight="1" thickBot="1" x14ac:dyDescent="0.3">
      <c r="A20" s="501"/>
      <c r="B20" s="35"/>
      <c r="C20" s="36"/>
      <c r="D20" s="36"/>
      <c r="E20" s="36"/>
      <c r="F20" s="36"/>
      <c r="G20" s="36"/>
      <c r="H20" s="57"/>
      <c r="I20" s="208" t="s">
        <v>31</v>
      </c>
      <c r="J20" s="209"/>
      <c r="K20" s="209"/>
      <c r="L20" s="209"/>
      <c r="M20" s="206"/>
      <c r="N20" s="209"/>
      <c r="O20" s="210"/>
      <c r="P20" s="215">
        <v>4</v>
      </c>
      <c r="Q20" s="67"/>
      <c r="R20" s="59"/>
    </row>
    <row r="21" spans="1:18" ht="39.950000000000003" customHeight="1" thickBot="1" x14ac:dyDescent="0.3">
      <c r="A21" s="501"/>
      <c r="B21" s="35"/>
      <c r="C21" s="36"/>
      <c r="D21" s="36"/>
      <c r="E21" s="36"/>
      <c r="F21" s="56"/>
      <c r="G21" s="208" t="s">
        <v>22</v>
      </c>
      <c r="H21" s="209"/>
      <c r="I21" s="209"/>
      <c r="J21" s="209"/>
      <c r="K21" s="209"/>
      <c r="L21" s="209"/>
      <c r="M21" s="206"/>
      <c r="N21" s="209"/>
      <c r="O21" s="210"/>
      <c r="P21" s="215">
        <v>3</v>
      </c>
      <c r="Q21" s="67"/>
      <c r="R21" s="59"/>
    </row>
    <row r="22" spans="1:18" ht="39.950000000000003" customHeight="1" thickBot="1" x14ac:dyDescent="0.3">
      <c r="A22" s="501"/>
      <c r="B22" s="35"/>
      <c r="C22" s="36"/>
      <c r="D22" s="55"/>
      <c r="E22" s="208" t="s">
        <v>23</v>
      </c>
      <c r="F22" s="209"/>
      <c r="G22" s="209"/>
      <c r="H22" s="209"/>
      <c r="I22" s="209"/>
      <c r="J22" s="209"/>
      <c r="K22" s="209"/>
      <c r="L22" s="209"/>
      <c r="M22" s="206"/>
      <c r="N22" s="209"/>
      <c r="O22" s="210"/>
      <c r="P22" s="215">
        <v>2</v>
      </c>
      <c r="Q22" s="67"/>
      <c r="R22" s="59"/>
    </row>
    <row r="23" spans="1:18" ht="39.950000000000003" customHeight="1" thickBot="1" x14ac:dyDescent="0.3">
      <c r="A23" s="502"/>
      <c r="B23" s="55"/>
      <c r="C23" s="182" t="s">
        <v>194</v>
      </c>
      <c r="D23" s="209"/>
      <c r="E23" s="209"/>
      <c r="F23" s="209"/>
      <c r="G23" s="209"/>
      <c r="H23" s="209"/>
      <c r="I23" s="209"/>
      <c r="J23" s="209"/>
      <c r="K23" s="209"/>
      <c r="L23" s="209"/>
      <c r="M23" s="206"/>
      <c r="N23" s="209"/>
      <c r="O23" s="210"/>
      <c r="P23" s="216">
        <v>0</v>
      </c>
      <c r="Q23" s="108"/>
      <c r="R23" s="59"/>
    </row>
    <row r="24" spans="1:18" ht="39.950000000000003" customHeight="1" thickBot="1" x14ac:dyDescent="0.3">
      <c r="A24" s="500" t="s">
        <v>9</v>
      </c>
      <c r="B24" s="33"/>
      <c r="C24" s="38"/>
      <c r="D24" s="38"/>
      <c r="E24" s="202" t="s">
        <v>128</v>
      </c>
      <c r="F24" s="202"/>
      <c r="G24" s="202"/>
      <c r="H24" s="202"/>
      <c r="I24" s="202"/>
      <c r="J24" s="40"/>
      <c r="K24" s="203">
        <f>IF(J25="X",8,IF(H26="X",6,IF(F27="X",4,IF(D28="X",2,0))))</f>
        <v>0</v>
      </c>
      <c r="L24" s="199"/>
      <c r="M24" s="199"/>
      <c r="N24" s="199"/>
      <c r="O24" s="199"/>
      <c r="P24" s="34" t="str">
        <f>CONCATENATE(K24," sur 8 ")</f>
        <v xml:space="preserve">0 sur 8 </v>
      </c>
      <c r="R24" s="83">
        <f>IF(COUNTIF(R25:R29,"X")&gt;1,"Erreur",SUMIF(R25:R29,"X",P25:P29))</f>
        <v>0</v>
      </c>
    </row>
    <row r="25" spans="1:18" ht="39.950000000000003" customHeight="1" thickBot="1" x14ac:dyDescent="0.3">
      <c r="A25" s="501"/>
      <c r="B25" s="35"/>
      <c r="C25" s="36"/>
      <c r="D25" s="36"/>
      <c r="E25" s="36"/>
      <c r="F25" s="36"/>
      <c r="G25" s="36"/>
      <c r="H25" s="36"/>
      <c r="I25" s="36"/>
      <c r="J25" s="57"/>
      <c r="K25" s="204" t="s">
        <v>70</v>
      </c>
      <c r="L25" s="205"/>
      <c r="M25" s="206"/>
      <c r="N25" s="205"/>
      <c r="O25" s="207"/>
      <c r="P25" s="214">
        <v>8</v>
      </c>
      <c r="Q25" s="67"/>
      <c r="R25" s="59"/>
    </row>
    <row r="26" spans="1:18" ht="39.950000000000003" customHeight="1" thickBot="1" x14ac:dyDescent="0.3">
      <c r="A26" s="501"/>
      <c r="B26" s="35"/>
      <c r="C26" s="36"/>
      <c r="D26" s="36"/>
      <c r="E26" s="36"/>
      <c r="F26" s="36"/>
      <c r="G26" s="36"/>
      <c r="H26" s="57"/>
      <c r="I26" s="208" t="s">
        <v>137</v>
      </c>
      <c r="J26" s="209"/>
      <c r="K26" s="209"/>
      <c r="L26" s="209"/>
      <c r="M26" s="206"/>
      <c r="N26" s="209"/>
      <c r="O26" s="210"/>
      <c r="P26" s="215">
        <v>6</v>
      </c>
      <c r="Q26" s="67"/>
      <c r="R26" s="59"/>
    </row>
    <row r="27" spans="1:18" ht="39.950000000000003" customHeight="1" thickBot="1" x14ac:dyDescent="0.3">
      <c r="A27" s="501"/>
      <c r="B27" s="35"/>
      <c r="C27" s="36"/>
      <c r="D27" s="36"/>
      <c r="E27" s="36"/>
      <c r="F27" s="56"/>
      <c r="G27" s="208" t="s">
        <v>71</v>
      </c>
      <c r="H27" s="209"/>
      <c r="I27" s="209"/>
      <c r="J27" s="209"/>
      <c r="K27" s="209"/>
      <c r="L27" s="209"/>
      <c r="M27" s="206"/>
      <c r="N27" s="209"/>
      <c r="O27" s="210"/>
      <c r="P27" s="215">
        <v>4</v>
      </c>
      <c r="Q27" s="67"/>
      <c r="R27" s="59"/>
    </row>
    <row r="28" spans="1:18" ht="39.950000000000003" customHeight="1" thickBot="1" x14ac:dyDescent="0.3">
      <c r="A28" s="501"/>
      <c r="B28" s="35"/>
      <c r="C28" s="36"/>
      <c r="D28" s="55"/>
      <c r="E28" s="208" t="s">
        <v>138</v>
      </c>
      <c r="F28" s="209"/>
      <c r="G28" s="209"/>
      <c r="H28" s="209"/>
      <c r="I28" s="209"/>
      <c r="J28" s="209"/>
      <c r="K28" s="209"/>
      <c r="L28" s="209"/>
      <c r="M28" s="206"/>
      <c r="N28" s="209"/>
      <c r="O28" s="210"/>
      <c r="P28" s="215">
        <v>2</v>
      </c>
      <c r="Q28" s="67"/>
      <c r="R28" s="59"/>
    </row>
    <row r="29" spans="1:18" ht="39.950000000000003" customHeight="1" thickBot="1" x14ac:dyDescent="0.3">
      <c r="A29" s="502"/>
      <c r="B29" s="55"/>
      <c r="C29" s="182" t="s">
        <v>194</v>
      </c>
      <c r="D29" s="209"/>
      <c r="E29" s="209"/>
      <c r="F29" s="209"/>
      <c r="G29" s="209"/>
      <c r="H29" s="209"/>
      <c r="I29" s="209"/>
      <c r="J29" s="209"/>
      <c r="K29" s="209"/>
      <c r="L29" s="209"/>
      <c r="M29" s="206"/>
      <c r="N29" s="209"/>
      <c r="O29" s="210"/>
      <c r="P29" s="216">
        <v>0</v>
      </c>
      <c r="Q29" s="108"/>
      <c r="R29" s="59"/>
    </row>
    <row r="30" spans="1:18" ht="39.950000000000003" customHeight="1" thickBot="1" x14ac:dyDescent="0.3">
      <c r="A30" s="500" t="s">
        <v>89</v>
      </c>
      <c r="B30" s="33"/>
      <c r="C30" s="38"/>
      <c r="D30" s="38"/>
      <c r="E30" s="202" t="s">
        <v>128</v>
      </c>
      <c r="F30" s="202"/>
      <c r="G30" s="202"/>
      <c r="H30" s="202"/>
      <c r="I30" s="202"/>
      <c r="J30" s="40"/>
      <c r="K30" s="203">
        <f>IF(J31="X",6,IF(H32="X",4,IF(F33="X",2,IF(D34="X",1,0))))</f>
        <v>0</v>
      </c>
      <c r="L30" s="199"/>
      <c r="M30" s="199"/>
      <c r="N30" s="199"/>
      <c r="O30" s="199"/>
      <c r="P30" s="34" t="str">
        <f>CONCATENATE(K30," sur 6 ")</f>
        <v xml:space="preserve">0 sur 6 </v>
      </c>
      <c r="R30" s="83">
        <f>IF(COUNTIF(R31:R35,"X")&gt;1,"Erreur",SUMIF(R31:R35,"X",P31:P35))</f>
        <v>0</v>
      </c>
    </row>
    <row r="31" spans="1:18" ht="39.950000000000003" customHeight="1" thickBot="1" x14ac:dyDescent="0.3">
      <c r="A31" s="501"/>
      <c r="B31" s="35"/>
      <c r="C31" s="36"/>
      <c r="D31" s="36"/>
      <c r="E31" s="36"/>
      <c r="F31" s="36"/>
      <c r="G31" s="36"/>
      <c r="H31" s="36"/>
      <c r="I31" s="36"/>
      <c r="J31" s="57"/>
      <c r="K31" s="204" t="s">
        <v>139</v>
      </c>
      <c r="L31" s="205"/>
      <c r="M31" s="206"/>
      <c r="N31" s="205"/>
      <c r="O31" s="207"/>
      <c r="P31" s="214">
        <v>6</v>
      </c>
      <c r="Q31" s="67"/>
      <c r="R31" s="59"/>
    </row>
    <row r="32" spans="1:18" ht="39.950000000000003" customHeight="1" thickBot="1" x14ac:dyDescent="0.3">
      <c r="A32" s="501"/>
      <c r="B32" s="35"/>
      <c r="C32" s="36"/>
      <c r="D32" s="36"/>
      <c r="E32" s="36"/>
      <c r="F32" s="36"/>
      <c r="G32" s="36"/>
      <c r="H32" s="57"/>
      <c r="I32" s="208" t="s">
        <v>74</v>
      </c>
      <c r="J32" s="209"/>
      <c r="K32" s="209"/>
      <c r="L32" s="209"/>
      <c r="M32" s="206"/>
      <c r="N32" s="209"/>
      <c r="O32" s="210"/>
      <c r="P32" s="215">
        <v>4</v>
      </c>
      <c r="Q32" s="67"/>
      <c r="R32" s="59"/>
    </row>
    <row r="33" spans="1:21" ht="39.950000000000003" customHeight="1" thickBot="1" x14ac:dyDescent="0.3">
      <c r="A33" s="501"/>
      <c r="B33" s="35"/>
      <c r="C33" s="36"/>
      <c r="D33" s="36"/>
      <c r="E33" s="36"/>
      <c r="F33" s="56"/>
      <c r="G33" s="208" t="s">
        <v>73</v>
      </c>
      <c r="H33" s="209"/>
      <c r="I33" s="209"/>
      <c r="J33" s="209"/>
      <c r="K33" s="209"/>
      <c r="L33" s="209"/>
      <c r="M33" s="206"/>
      <c r="N33" s="209"/>
      <c r="O33" s="210"/>
      <c r="P33" s="215">
        <v>2</v>
      </c>
      <c r="Q33" s="67"/>
      <c r="R33" s="59"/>
    </row>
    <row r="34" spans="1:21" ht="39.950000000000003" customHeight="1" thickBot="1" x14ac:dyDescent="0.3">
      <c r="A34" s="501"/>
      <c r="B34" s="35"/>
      <c r="C34" s="36"/>
      <c r="D34" s="55"/>
      <c r="E34" s="208" t="s">
        <v>140</v>
      </c>
      <c r="F34" s="209"/>
      <c r="G34" s="209"/>
      <c r="H34" s="209"/>
      <c r="I34" s="209"/>
      <c r="J34" s="209"/>
      <c r="K34" s="209"/>
      <c r="L34" s="209"/>
      <c r="M34" s="206"/>
      <c r="N34" s="209"/>
      <c r="O34" s="210"/>
      <c r="P34" s="215">
        <v>1</v>
      </c>
      <c r="Q34" s="67"/>
      <c r="R34" s="59"/>
    </row>
    <row r="35" spans="1:21" ht="39.950000000000003" customHeight="1" thickBot="1" x14ac:dyDescent="0.3">
      <c r="A35" s="502"/>
      <c r="B35" s="55"/>
      <c r="C35" s="182" t="s">
        <v>194</v>
      </c>
      <c r="D35" s="209"/>
      <c r="E35" s="209"/>
      <c r="F35" s="209"/>
      <c r="G35" s="209"/>
      <c r="H35" s="209"/>
      <c r="I35" s="209"/>
      <c r="J35" s="209"/>
      <c r="K35" s="209"/>
      <c r="L35" s="209"/>
      <c r="M35" s="206"/>
      <c r="N35" s="209"/>
      <c r="O35" s="210"/>
      <c r="P35" s="216">
        <v>0</v>
      </c>
      <c r="Q35" s="108"/>
      <c r="R35" s="59"/>
    </row>
    <row r="36" spans="1:21" ht="39.950000000000003" customHeight="1" thickBot="1" x14ac:dyDescent="0.3">
      <c r="A36" s="484" t="s">
        <v>7</v>
      </c>
      <c r="B36" s="33"/>
      <c r="C36" s="38"/>
      <c r="D36" s="38"/>
      <c r="E36" s="202" t="s">
        <v>128</v>
      </c>
      <c r="F36" s="202"/>
      <c r="G36" s="202"/>
      <c r="H36" s="202"/>
      <c r="I36" s="202"/>
      <c r="J36" s="40"/>
      <c r="K36" s="203">
        <f>IF(J37="X",6,IF(H38="X",4,IF(F39="X",2,IF(D40="X",1,0))))</f>
        <v>0</v>
      </c>
      <c r="L36" s="199"/>
      <c r="M36" s="199"/>
      <c r="N36" s="199"/>
      <c r="O36" s="199"/>
      <c r="P36" s="34" t="str">
        <f>CONCATENATE(K36," sur 6 ")</f>
        <v xml:space="preserve">0 sur 6 </v>
      </c>
      <c r="R36" s="83">
        <f>IF(COUNTIF(R37:R41,"X")&gt;1,"Erreur",SUMIF(R37:R41,"X",P37:P41))</f>
        <v>0</v>
      </c>
    </row>
    <row r="37" spans="1:21" ht="39.950000000000003" customHeight="1" thickBot="1" x14ac:dyDescent="0.3">
      <c r="A37" s="485"/>
      <c r="B37" s="37"/>
      <c r="C37" s="38"/>
      <c r="D37" s="38"/>
      <c r="E37" s="38"/>
      <c r="F37" s="38"/>
      <c r="G37" s="38"/>
      <c r="H37" s="38"/>
      <c r="I37" s="38"/>
      <c r="J37" s="57"/>
      <c r="K37" s="204" t="s">
        <v>75</v>
      </c>
      <c r="L37" s="205"/>
      <c r="M37" s="206"/>
      <c r="N37" s="205"/>
      <c r="O37" s="207"/>
      <c r="P37" s="214">
        <v>6</v>
      </c>
      <c r="Q37" s="67"/>
      <c r="R37" s="59"/>
    </row>
    <row r="38" spans="1:21" ht="39.950000000000003" customHeight="1" thickBot="1" x14ac:dyDescent="0.3">
      <c r="A38" s="485"/>
      <c r="B38" s="37"/>
      <c r="C38" s="38"/>
      <c r="D38" s="38"/>
      <c r="E38" s="38"/>
      <c r="F38" s="38"/>
      <c r="G38" s="38"/>
      <c r="H38" s="57"/>
      <c r="I38" s="208" t="s">
        <v>74</v>
      </c>
      <c r="J38" s="209"/>
      <c r="K38" s="209"/>
      <c r="L38" s="209"/>
      <c r="M38" s="206"/>
      <c r="N38" s="209"/>
      <c r="O38" s="210"/>
      <c r="P38" s="215">
        <v>4</v>
      </c>
      <c r="Q38" s="67"/>
      <c r="R38" s="59"/>
    </row>
    <row r="39" spans="1:21" ht="39.950000000000003" customHeight="1" thickBot="1" x14ac:dyDescent="0.3">
      <c r="A39" s="485"/>
      <c r="B39" s="37"/>
      <c r="C39" s="38"/>
      <c r="D39" s="38"/>
      <c r="E39" s="38"/>
      <c r="F39" s="56"/>
      <c r="G39" s="208" t="s">
        <v>73</v>
      </c>
      <c r="H39" s="209"/>
      <c r="I39" s="209"/>
      <c r="J39" s="209"/>
      <c r="K39" s="209"/>
      <c r="L39" s="209"/>
      <c r="M39" s="206"/>
      <c r="N39" s="209"/>
      <c r="O39" s="210"/>
      <c r="P39" s="215">
        <v>2</v>
      </c>
      <c r="Q39" s="67"/>
      <c r="R39" s="59"/>
    </row>
    <row r="40" spans="1:21" ht="39.950000000000003" customHeight="1" thickBot="1" x14ac:dyDescent="0.3">
      <c r="A40" s="485"/>
      <c r="B40" s="39"/>
      <c r="C40" s="38"/>
      <c r="D40" s="55"/>
      <c r="E40" s="208" t="s">
        <v>72</v>
      </c>
      <c r="F40" s="209"/>
      <c r="G40" s="209"/>
      <c r="H40" s="209"/>
      <c r="I40" s="209"/>
      <c r="J40" s="209"/>
      <c r="K40" s="209"/>
      <c r="L40" s="209"/>
      <c r="M40" s="206"/>
      <c r="N40" s="209"/>
      <c r="O40" s="210"/>
      <c r="P40" s="215">
        <v>1</v>
      </c>
      <c r="Q40" s="67"/>
      <c r="R40" s="59"/>
    </row>
    <row r="41" spans="1:21" ht="39.950000000000003" customHeight="1" thickBot="1" x14ac:dyDescent="0.3">
      <c r="A41" s="485"/>
      <c r="B41" s="55"/>
      <c r="C41" s="182" t="s">
        <v>194</v>
      </c>
      <c r="D41" s="209"/>
      <c r="E41" s="209"/>
      <c r="F41" s="209"/>
      <c r="G41" s="209"/>
      <c r="H41" s="209"/>
      <c r="I41" s="209"/>
      <c r="J41" s="209"/>
      <c r="K41" s="209"/>
      <c r="L41" s="209"/>
      <c r="M41" s="206"/>
      <c r="N41" s="209"/>
      <c r="O41" s="210"/>
      <c r="P41" s="216">
        <v>0</v>
      </c>
      <c r="Q41" s="108"/>
      <c r="R41" s="59"/>
    </row>
    <row r="42" spans="1:21" ht="30" hidden="1" customHeight="1" thickBot="1" x14ac:dyDescent="0.3">
      <c r="A42" s="41"/>
      <c r="B42" s="41"/>
      <c r="C42" s="41"/>
      <c r="D42" s="41"/>
      <c r="E42" s="41"/>
      <c r="F42" s="41"/>
      <c r="G42" s="41"/>
      <c r="H42" s="41"/>
      <c r="I42" s="41"/>
      <c r="J42" s="41"/>
      <c r="K42" s="41"/>
      <c r="L42" s="41"/>
      <c r="M42" s="42">
        <f>+SUM(K36+K30+K24+K18+K12)</f>
        <v>0</v>
      </c>
      <c r="N42" s="105"/>
      <c r="O42" s="105"/>
      <c r="P42" s="105"/>
    </row>
    <row r="43" spans="1:21" s="29" customFormat="1" ht="30" hidden="1" customHeight="1" thickBot="1" x14ac:dyDescent="0.3">
      <c r="A43" s="498" t="s">
        <v>141</v>
      </c>
      <c r="B43" s="499"/>
      <c r="C43" s="499"/>
      <c r="D43" s="499"/>
      <c r="E43" s="499"/>
      <c r="F43" s="499"/>
      <c r="G43" s="499"/>
      <c r="H43" s="499"/>
      <c r="I43" s="499"/>
      <c r="J43" s="499"/>
      <c r="K43" s="499"/>
      <c r="L43" s="499"/>
      <c r="M43" s="43">
        <f>+M42</f>
        <v>0</v>
      </c>
      <c r="N43" s="200"/>
      <c r="O43" s="200"/>
      <c r="P43" s="200"/>
      <c r="Q43" s="31"/>
      <c r="R43" s="87"/>
      <c r="S43" s="31"/>
      <c r="T43" s="31"/>
      <c r="U43" s="31"/>
    </row>
    <row r="44" spans="1:21" s="29" customFormat="1" ht="30" hidden="1" customHeight="1" thickBot="1" x14ac:dyDescent="0.25">
      <c r="A44" s="544" t="s">
        <v>142</v>
      </c>
      <c r="B44" s="545"/>
      <c r="C44" s="545"/>
      <c r="D44" s="545"/>
      <c r="E44" s="545"/>
      <c r="F44" s="545"/>
      <c r="G44" s="545"/>
      <c r="H44" s="545"/>
      <c r="I44" s="545"/>
      <c r="J44" s="545"/>
      <c r="K44" s="545"/>
      <c r="L44" s="545"/>
      <c r="M44" s="211">
        <f>+M42*2</f>
        <v>0</v>
      </c>
      <c r="N44" s="200"/>
      <c r="O44" s="200"/>
      <c r="P44" s="200"/>
      <c r="Q44" s="31"/>
      <c r="R44" s="87"/>
      <c r="S44" s="31"/>
      <c r="T44" s="31"/>
      <c r="U44" s="31"/>
    </row>
    <row r="45" spans="1:21" s="29" customFormat="1" ht="30" customHeight="1" thickBot="1" x14ac:dyDescent="0.3">
      <c r="A45" s="486" t="s">
        <v>127</v>
      </c>
      <c r="B45" s="487"/>
      <c r="C45" s="487"/>
      <c r="D45" s="487"/>
      <c r="E45" s="487"/>
      <c r="F45" s="487"/>
      <c r="G45" s="487"/>
      <c r="H45" s="487"/>
      <c r="I45" s="487"/>
      <c r="J45" s="487"/>
      <c r="K45" s="487"/>
      <c r="L45" s="487"/>
      <c r="M45" s="487"/>
      <c r="N45" s="487"/>
      <c r="O45" s="487"/>
      <c r="P45" s="487"/>
      <c r="Q45" s="487"/>
      <c r="R45" s="488"/>
    </row>
    <row r="46" spans="1:21" s="29" customFormat="1" ht="90" customHeight="1" thickBot="1" x14ac:dyDescent="0.3">
      <c r="A46" s="489"/>
      <c r="B46" s="490"/>
      <c r="C46" s="490"/>
      <c r="D46" s="490"/>
      <c r="E46" s="490"/>
      <c r="F46" s="490"/>
      <c r="G46" s="490"/>
      <c r="H46" s="490"/>
      <c r="I46" s="490"/>
      <c r="J46" s="490"/>
      <c r="K46" s="490"/>
      <c r="L46" s="490"/>
      <c r="M46" s="490"/>
      <c r="N46" s="490"/>
      <c r="O46" s="490"/>
      <c r="P46" s="490"/>
      <c r="Q46" s="490"/>
      <c r="R46" s="491"/>
    </row>
    <row r="47" spans="1:21" s="29" customFormat="1" ht="30" hidden="1" customHeight="1" x14ac:dyDescent="0.3">
      <c r="A47" s="212" t="s">
        <v>36</v>
      </c>
      <c r="B47" s="213"/>
      <c r="C47" s="448"/>
      <c r="D47" s="448"/>
      <c r="E47" s="448"/>
      <c r="F47" s="448"/>
      <c r="G47" s="448"/>
      <c r="H47" s="448"/>
      <c r="I47" s="448"/>
      <c r="J47" s="546" t="s">
        <v>38</v>
      </c>
      <c r="K47" s="547"/>
      <c r="L47" s="448"/>
      <c r="M47" s="449"/>
      <c r="N47" s="172"/>
      <c r="O47" s="172"/>
      <c r="P47" s="172"/>
      <c r="R47" s="82"/>
    </row>
    <row r="48" spans="1:21" s="29" customFormat="1" ht="18" hidden="1" x14ac:dyDescent="0.25">
      <c r="A48" s="543" t="s">
        <v>37</v>
      </c>
      <c r="B48" s="543"/>
      <c r="C48" s="543"/>
      <c r="D48" s="543"/>
      <c r="E48" s="543"/>
      <c r="F48" s="543"/>
      <c r="G48" s="543"/>
      <c r="H48" s="543"/>
      <c r="I48" s="543"/>
      <c r="J48" s="543" t="s">
        <v>37</v>
      </c>
      <c r="K48" s="543"/>
      <c r="L48" s="543"/>
      <c r="M48" s="543"/>
      <c r="N48" s="201"/>
      <c r="O48" s="201"/>
      <c r="P48" s="201"/>
      <c r="R48" s="82"/>
    </row>
    <row r="49" spans="1:21" ht="99" hidden="1" customHeight="1" thickBot="1" x14ac:dyDescent="0.3">
      <c r="A49" s="445"/>
      <c r="B49" s="445"/>
      <c r="C49" s="445"/>
      <c r="D49" s="445"/>
      <c r="E49" s="445"/>
      <c r="F49" s="445"/>
      <c r="G49" s="445"/>
      <c r="H49" s="445"/>
      <c r="I49" s="445"/>
      <c r="J49" s="445"/>
      <c r="K49" s="445"/>
      <c r="L49" s="445"/>
      <c r="M49" s="445"/>
      <c r="N49" s="174"/>
      <c r="O49" s="174"/>
      <c r="P49" s="174"/>
      <c r="Q49" s="29"/>
      <c r="R49" s="82"/>
      <c r="S49" s="29"/>
      <c r="T49" s="29"/>
      <c r="U49" s="29"/>
    </row>
    <row r="50" spans="1:21" ht="18.75" x14ac:dyDescent="0.3">
      <c r="A50" s="28"/>
      <c r="B50" s="28"/>
      <c r="C50" s="28"/>
      <c r="D50" s="28"/>
      <c r="E50" s="28"/>
      <c r="F50" s="28"/>
      <c r="G50" s="28"/>
      <c r="H50" s="28"/>
      <c r="I50" s="28"/>
      <c r="J50" s="28"/>
      <c r="K50" s="28"/>
      <c r="L50" s="28"/>
      <c r="M50" s="28"/>
      <c r="N50" s="28"/>
      <c r="O50" s="28"/>
      <c r="P50" s="28"/>
    </row>
  </sheetData>
  <sheetProtection sheet="1" selectLockedCells="1"/>
  <mergeCells count="30">
    <mergeCell ref="A48:I48"/>
    <mergeCell ref="J48:M48"/>
    <mergeCell ref="A49:I49"/>
    <mergeCell ref="J49:M49"/>
    <mergeCell ref="A44:L44"/>
    <mergeCell ref="C47:I47"/>
    <mergeCell ref="J47:K47"/>
    <mergeCell ref="L47:M47"/>
    <mergeCell ref="A8:G8"/>
    <mergeCell ref="H8:P8"/>
    <mergeCell ref="A4:G4"/>
    <mergeCell ref="A2:P2"/>
    <mergeCell ref="A1:P1"/>
    <mergeCell ref="L6:P6"/>
    <mergeCell ref="L7:P7"/>
    <mergeCell ref="H5:P5"/>
    <mergeCell ref="H4:P4"/>
    <mergeCell ref="A3:P3"/>
    <mergeCell ref="A5:G5"/>
    <mergeCell ref="A6:G7"/>
    <mergeCell ref="H6:K7"/>
    <mergeCell ref="A36:A41"/>
    <mergeCell ref="A45:R45"/>
    <mergeCell ref="A46:R46"/>
    <mergeCell ref="B11:P11"/>
    <mergeCell ref="A9:P9"/>
    <mergeCell ref="A43:L43"/>
    <mergeCell ref="A12:A23"/>
    <mergeCell ref="A24:A29"/>
    <mergeCell ref="A30:A35"/>
  </mergeCells>
  <conditionalFormatting sqref="R1:R44 R47:R1048576">
    <cfRule type="containsText" dxfId="0" priority="1" operator="containsText" text="Erreur">
      <formula>NOT(ISERROR(SEARCH("Erreur",R1)))</formula>
    </cfRule>
  </conditionalFormatting>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F68C404-06DA-437E-80B0-ECDCC9718CB6}">
          <x14:formula1>
            <xm:f>Parametres!$A$2</xm:f>
          </x14:formula1>
          <xm:sqref>F15 H14 J13 J25 B29 F21 H20 J19 D40 F33 H32 J31 B41 F39 H38 J37 B23 B35 F27 H26 D34 D28 D22 D16 B17</xm:sqref>
        </x14:dataValidation>
        <x14:dataValidation type="list" allowBlank="1" showInputMessage="1" showErrorMessage="1" xr:uid="{0107F538-ACDF-4696-BF4F-760B04F8F5D2}">
          <x14:formula1>
            <xm:f>Parametres!$A$2:$A$3</xm:f>
          </x14:formula1>
          <xm:sqref>R19:R23 R25:R29 R31:R35 R37:R41 R13:R17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C31"/>
  <sheetViews>
    <sheetView workbookViewId="0">
      <selection activeCell="A3" sqref="A3"/>
    </sheetView>
  </sheetViews>
  <sheetFormatPr baseColWidth="10" defaultRowHeight="15" x14ac:dyDescent="0.25"/>
  <sheetData>
    <row r="1" spans="1:3" x14ac:dyDescent="0.25">
      <c r="A1" t="s">
        <v>32</v>
      </c>
      <c r="B1" t="s">
        <v>34</v>
      </c>
      <c r="C1" t="s">
        <v>91</v>
      </c>
    </row>
    <row r="2" spans="1:3" x14ac:dyDescent="0.25">
      <c r="A2" t="s">
        <v>33</v>
      </c>
      <c r="B2" t="s">
        <v>35</v>
      </c>
      <c r="C2" t="s">
        <v>92</v>
      </c>
    </row>
    <row r="3" spans="1:3" x14ac:dyDescent="0.25">
      <c r="B3" t="s">
        <v>76</v>
      </c>
      <c r="C3" t="s">
        <v>93</v>
      </c>
    </row>
    <row r="4" spans="1:3" x14ac:dyDescent="0.25">
      <c r="C4" t="s">
        <v>94</v>
      </c>
    </row>
    <row r="5" spans="1:3" x14ac:dyDescent="0.25">
      <c r="C5" t="s">
        <v>95</v>
      </c>
    </row>
    <row r="6" spans="1:3" x14ac:dyDescent="0.25">
      <c r="C6" t="s">
        <v>96</v>
      </c>
    </row>
    <row r="7" spans="1:3" x14ac:dyDescent="0.25">
      <c r="C7" t="s">
        <v>97</v>
      </c>
    </row>
    <row r="8" spans="1:3" x14ac:dyDescent="0.25">
      <c r="C8" t="s">
        <v>98</v>
      </c>
    </row>
    <row r="9" spans="1:3" x14ac:dyDescent="0.25">
      <c r="C9" t="s">
        <v>99</v>
      </c>
    </row>
    <row r="10" spans="1:3" x14ac:dyDescent="0.25">
      <c r="C10" t="s">
        <v>100</v>
      </c>
    </row>
    <row r="11" spans="1:3" x14ac:dyDescent="0.25">
      <c r="C11" t="s">
        <v>101</v>
      </c>
    </row>
    <row r="12" spans="1:3" x14ac:dyDescent="0.25">
      <c r="C12" t="s">
        <v>102</v>
      </c>
    </row>
    <row r="13" spans="1:3" x14ac:dyDescent="0.25">
      <c r="C13" t="s">
        <v>103</v>
      </c>
    </row>
    <row r="14" spans="1:3" x14ac:dyDescent="0.25">
      <c r="C14" t="s">
        <v>104</v>
      </c>
    </row>
    <row r="15" spans="1:3" x14ac:dyDescent="0.25">
      <c r="C15" t="s">
        <v>105</v>
      </c>
    </row>
    <row r="16" spans="1:3" x14ac:dyDescent="0.25">
      <c r="C16" t="s">
        <v>106</v>
      </c>
    </row>
    <row r="17" spans="3:3" x14ac:dyDescent="0.25">
      <c r="C17" t="s">
        <v>107</v>
      </c>
    </row>
    <row r="18" spans="3:3" x14ac:dyDescent="0.25">
      <c r="C18" t="s">
        <v>108</v>
      </c>
    </row>
    <row r="19" spans="3:3" x14ac:dyDescent="0.25">
      <c r="C19" t="s">
        <v>109</v>
      </c>
    </row>
    <row r="20" spans="3:3" x14ac:dyDescent="0.25">
      <c r="C20" t="s">
        <v>110</v>
      </c>
    </row>
    <row r="21" spans="3:3" x14ac:dyDescent="0.25">
      <c r="C21" t="s">
        <v>111</v>
      </c>
    </row>
    <row r="22" spans="3:3" x14ac:dyDescent="0.25">
      <c r="C22" t="s">
        <v>112</v>
      </c>
    </row>
    <row r="23" spans="3:3" x14ac:dyDescent="0.25">
      <c r="C23" t="s">
        <v>113</v>
      </c>
    </row>
    <row r="24" spans="3:3" x14ac:dyDescent="0.25">
      <c r="C24" t="s">
        <v>114</v>
      </c>
    </row>
    <row r="25" spans="3:3" x14ac:dyDescent="0.25">
      <c r="C25" t="s">
        <v>115</v>
      </c>
    </row>
    <row r="26" spans="3:3" x14ac:dyDescent="0.25">
      <c r="C26" t="s">
        <v>116</v>
      </c>
    </row>
    <row r="27" spans="3:3" x14ac:dyDescent="0.25">
      <c r="C27" t="s">
        <v>117</v>
      </c>
    </row>
    <row r="28" spans="3:3" x14ac:dyDescent="0.25">
      <c r="C28" t="s">
        <v>118</v>
      </c>
    </row>
    <row r="29" spans="3:3" x14ac:dyDescent="0.25">
      <c r="C29" t="s">
        <v>119</v>
      </c>
    </row>
    <row r="30" spans="3:3" x14ac:dyDescent="0.25">
      <c r="C30" t="s">
        <v>120</v>
      </c>
    </row>
    <row r="31" spans="3:3" x14ac:dyDescent="0.25">
      <c r="C31"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Synthèse</vt:lpstr>
      <vt:lpstr>E31 A</vt:lpstr>
      <vt:lpstr>E31 B</vt:lpstr>
      <vt:lpstr>E32 Bionettoyage</vt:lpstr>
      <vt:lpstr>E32 Habillage</vt:lpstr>
      <vt:lpstr>E32 Qualité et environnement</vt:lpstr>
      <vt:lpstr>Parametres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MULLER;NC</dc:creator>
  <cp:lastModifiedBy>Outkina Valentina</cp:lastModifiedBy>
  <cp:lastPrinted>2024-06-12T11:23:27Z</cp:lastPrinted>
  <dcterms:created xsi:type="dcterms:W3CDTF">2024-05-20T18:50:08Z</dcterms:created>
  <dcterms:modified xsi:type="dcterms:W3CDTF">2025-07-05T12:35:04Z</dcterms:modified>
</cp:coreProperties>
</file>