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0" yWindow="0" windowWidth="15345" windowHeight="4470"/>
  </bookViews>
  <sheets>
    <sheet name="Grille récap élève" sheetId="5" r:id="rId1"/>
    <sheet name="Feuil1" sheetId="10" state="hidden" r:id="rId2"/>
    <sheet name="EP1-S1" sheetId="1" r:id="rId3"/>
    <sheet name="EP1-S2" sheetId="6" r:id="rId4"/>
    <sheet name="EP2-S1" sheetId="7" r:id="rId5"/>
    <sheet name="EP2-S2" sheetId="9" r:id="rId6"/>
  </sheets>
  <definedNames>
    <definedName name="_xlnm.Print_Area" localSheetId="2">'EP1-S1'!$A$2:$I$35</definedName>
    <definedName name="_xlnm.Print_Area" localSheetId="3">'EP1-S2'!$A$2:$I$27</definedName>
    <definedName name="_xlnm.Print_Area" localSheetId="4">'EP2-S1'!$A$2:$I$32</definedName>
    <definedName name="_xlnm.Print_Area" localSheetId="5">'EP2-S2'!$A$2:$I$33</definedName>
    <definedName name="_xlnm.Print_Area" localSheetId="0">'Grille récap élève'!$A$2:$G$25</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4" i="9"/>
  <c r="H4" i="1" l="1"/>
  <c r="H4" i="6"/>
  <c r="A3" i="9"/>
  <c r="A4"/>
  <c r="H2"/>
  <c r="A2"/>
  <c r="H4" i="7"/>
  <c r="A4"/>
  <c r="A3"/>
  <c r="H2"/>
  <c r="A2"/>
  <c r="A4" i="6"/>
  <c r="A3"/>
  <c r="H2"/>
  <c r="A2"/>
  <c r="A4" i="1"/>
  <c r="A3"/>
  <c r="H2"/>
  <c r="A2"/>
  <c r="G20" i="9"/>
  <c r="D14" i="10"/>
  <c r="E14" s="1"/>
  <c r="B7"/>
  <c r="C7" s="1"/>
  <c r="A18"/>
  <c r="A17"/>
  <c r="A16"/>
  <c r="A14"/>
  <c r="A13"/>
  <c r="A12"/>
  <c r="A10"/>
  <c r="A9"/>
  <c r="A7"/>
  <c r="A6"/>
  <c r="A5"/>
  <c r="A4"/>
  <c r="G19" i="9" l="1"/>
  <c r="G13"/>
  <c r="G12"/>
  <c r="G28"/>
  <c r="G27"/>
  <c r="G26"/>
  <c r="G22"/>
  <c r="G24" i="7"/>
  <c r="G22"/>
  <c r="G16"/>
  <c r="G14"/>
  <c r="G13"/>
  <c r="G12"/>
  <c r="G21"/>
  <c r="G17"/>
  <c r="G19" i="6"/>
  <c r="G20"/>
  <c r="G21"/>
  <c r="G18"/>
  <c r="G22"/>
  <c r="G14"/>
  <c r="G12"/>
  <c r="G15" l="1"/>
  <c r="C9" i="10" s="1"/>
  <c r="G23" i="6"/>
  <c r="C10" i="10" s="1"/>
  <c r="D10" s="1"/>
  <c r="G16" i="9"/>
  <c r="E16" i="10" s="1"/>
  <c r="G25" i="7"/>
  <c r="D13" i="10" s="1"/>
  <c r="G23" i="9"/>
  <c r="E17" i="10" s="1"/>
  <c r="G29" i="9"/>
  <c r="E18" i="10" s="1"/>
  <c r="G18" i="7"/>
  <c r="D12" i="10" s="1"/>
  <c r="G26" i="1"/>
  <c r="G27"/>
  <c r="G25"/>
  <c r="G21"/>
  <c r="G19"/>
  <c r="G15"/>
  <c r="G14"/>
  <c r="G12"/>
  <c r="G30" i="7" l="1"/>
  <c r="D20" i="5" s="1"/>
  <c r="G20" s="1"/>
  <c r="G31" i="9"/>
  <c r="D21" i="5" s="1"/>
  <c r="G25" i="6"/>
  <c r="D16" i="5" s="1"/>
  <c r="G16" i="1"/>
  <c r="B4" i="10" s="1"/>
  <c r="E4" s="1"/>
  <c r="G22" i="1"/>
  <c r="B5" i="10" s="1"/>
  <c r="G28" i="1"/>
  <c r="B6" i="10" s="1"/>
  <c r="G16" i="5" l="1"/>
  <c r="D19"/>
  <c r="G21"/>
  <c r="G33" i="1"/>
  <c r="D15" i="5" s="1"/>
  <c r="G15" s="1"/>
  <c r="D14" l="1"/>
  <c r="G14" s="1"/>
  <c r="G19"/>
</calcChain>
</file>

<file path=xl/sharedStrings.xml><?xml version="1.0" encoding="utf-8"?>
<sst xmlns="http://schemas.openxmlformats.org/spreadsheetml/2006/main" count="222" uniqueCount="153">
  <si>
    <t>Compétences évaluées</t>
  </si>
  <si>
    <t>C2 - Réaliser les opérations préliminaires sur les produits alimentaires</t>
  </si>
  <si>
    <t>C 2.1 Peser, quantifier les produits alimentaires</t>
  </si>
  <si>
    <t>C 2.2 Conduire une décongélation de produits alimentaires</t>
  </si>
  <si>
    <t>C 2.4 Réserver les produits alimentaires dans l’attente d’une utilisation ultérieure</t>
  </si>
  <si>
    <t>C3 - Réaliser des préparations et des cuissons simples</t>
  </si>
  <si>
    <t>C 3.1 Mettre en œuvre des cuissons : à l’eau, à la vapeur, au four, saisies, grillées, toastées, gratinées, en friture</t>
  </si>
  <si>
    <t xml:space="preserve">C 3.3 Maintenir ou remettre en température des plats cuisinés à l’avance </t>
  </si>
  <si>
    <t>C 3.2 Réaliser à chaud ou à froid des préparations à partir de produits semi-élaborés ou élaborés</t>
  </si>
  <si>
    <t>C5 - Mettre en œuvre les opérations d’entretien manuelles et mécanisées dans les espaces de production</t>
  </si>
  <si>
    <t>C 5.1 Assurer le lavage manuel et mécanisé de la batterie de cuisine et des ustensiles</t>
  </si>
  <si>
    <t>C 5.3 Évacuer, trier et entreposer les déchets</t>
  </si>
  <si>
    <t>Partie écrite (savoirs associés du pôle 1)</t>
  </si>
  <si>
    <t>Bilan sur la situation d’évaluation (justifier toute note inférieure à la moyenne) :</t>
  </si>
  <si>
    <t>Noms, prénoms et signatures des évaluateurs :</t>
  </si>
  <si>
    <t xml:space="preserve">1 (non maîtrisé)   2 (insuffisamment maîtrisé)   3 (assez bien maîtrisé)   4 (maîtrisé)   </t>
  </si>
  <si>
    <t>Nom du candidat :</t>
  </si>
  <si>
    <t>Académie de :</t>
  </si>
  <si>
    <t>Session :</t>
  </si>
  <si>
    <t>C1 - Réceptionner et stocker les produits alimentaires et non alimentaires</t>
  </si>
  <si>
    <t>C 1.1 Réceptionner les livraisons et maintenir en ordre les zones de stockage</t>
  </si>
  <si>
    <t>C 1.2 Désemballer les livraisons</t>
  </si>
  <si>
    <t>C 1.3 Ranger les produits alimentaires et non alimentaires dans les espaces appropriés</t>
  </si>
  <si>
    <t>C4 - Assembler, dresser et conditionner les préparations alimentaires</t>
  </si>
  <si>
    <t>C 4.1 Assembler des produits alimentaires pour obtenir des mets simples</t>
  </si>
  <si>
    <t>C 4.2 Portionner les préparations alimentaires</t>
  </si>
  <si>
    <t>C 4.3 Dresser, mettre en valeur les préparations alimentaires</t>
  </si>
  <si>
    <t xml:space="preserve">C 4.4 Conditionner les préparations en portions individuelles ou multiportions </t>
  </si>
  <si>
    <t>C 4.5 Entreposer les préparations alimentaires en attente de distribution ou de vente</t>
  </si>
  <si>
    <t>C6 – Mettre en place et réapprovisionner les espaces de distribution, de vente et de consommation</t>
  </si>
  <si>
    <t>C 6.1 Installer les espaces de distribution, vente et consommation</t>
  </si>
  <si>
    <t>C 6.2 Disposer les produits non alimentaires et alimentaires sur les espaces de distribution, vente et consommation</t>
  </si>
  <si>
    <t>C 6.3 Afficher les informations relatives aux produits proposés</t>
  </si>
  <si>
    <t xml:space="preserve">C 6.4 Participer à la mise en valeur des espaces de distribution, vente et consommation </t>
  </si>
  <si>
    <t>C 6.5 Contrôler et réapprovisionner les espaces en prenant en compte les flux, les stocks</t>
  </si>
  <si>
    <t>C 6.6 Traiter les produits non servis et les invendus</t>
  </si>
  <si>
    <t>C9 – Encaisser les prestations</t>
  </si>
  <si>
    <t>C 9.1 Ouvrir et clôturer une caisse</t>
  </si>
  <si>
    <t>C 9.2 Saisir les éléments de la prestation à encaisser</t>
  </si>
  <si>
    <t>C 9.3 Traiter les encaissements dans ses différentes formes</t>
  </si>
  <si>
    <t>C 9.4 Communiquer à l’interne et à l’externe au poste d’encaissement</t>
  </si>
  <si>
    <t>C7 - Accueillir, informer, conseiller les clients ou les convives et contribuer à la vente additionnelle</t>
  </si>
  <si>
    <t>C 7.1 Accueillir, accompagner le client ou le convive jusqu’à la prise de congé</t>
  </si>
  <si>
    <t>C 7.2 Identifier les besoins et les attentes du client ou du convive, proposer l’offre, la vente additionnelle</t>
  </si>
  <si>
    <t>C 7.3 Prendre la commande</t>
  </si>
  <si>
    <t>C 7.4 Gérer les objections, les réclamations</t>
  </si>
  <si>
    <t>C8 – Assurer le service des clients ou convives</t>
  </si>
  <si>
    <t>C 8.1 Préparer les éléments de la commande</t>
  </si>
  <si>
    <t>C 8.2 Conditionner les éléments pour la vente à emporter : mise en sachet, en carton, en barquette</t>
  </si>
  <si>
    <t>C 8.3 Servir les repas</t>
  </si>
  <si>
    <t>C 8.4 Repérer et traiter les anomalies en zone de distribution, vente et consommation</t>
  </si>
  <si>
    <t>C10- Mettre en œuvre les opérations d’entretien manuelles et mécanisées dans les espaces de distribution, vente, consommation et les locaux annexes</t>
  </si>
  <si>
    <t>C 10.1 Assurer le lavage manuel ou mécanisé de la vaisselle et des ustensiles</t>
  </si>
  <si>
    <t>C 10.2 Réaliser les opérations manuelles et mécanisées de nettoyage et de désinfection dans les espaces de distribution, vente, consommation et les locaux annexes
-	dépoussiérage manuel et mécanisé
-	lavage manuel : vitrines, parois, sols, équipements, matériels
-	lavage mécanisé des surfaces</t>
  </si>
  <si>
    <t>C10.3 Évacuer, trier et entreposer les déchets</t>
  </si>
  <si>
    <t>C 5.2 Nettoyer et désinfecter les surfaces, équipements et matériels des espaces de production :
- lavage manuel des équipements, matériels et surfaces
- lavage mécanisé des surfaces</t>
  </si>
  <si>
    <t xml:space="preserve">                                 - les situations d’évaluation</t>
  </si>
  <si>
    <t xml:space="preserve">                                 - les grilles de notation </t>
  </si>
  <si>
    <t>Relevé des notes de CCF</t>
  </si>
  <si>
    <t>coef</t>
  </si>
  <si>
    <t>Epreuve EP1</t>
  </si>
  <si>
    <t>Epreuve EP2</t>
  </si>
  <si>
    <r>
      <t>Le dossier contient</t>
    </r>
    <r>
      <rPr>
        <sz val="12"/>
        <color theme="1"/>
        <rFont val="Calibri"/>
        <family val="2"/>
        <scheme val="minor"/>
      </rPr>
      <t xml:space="preserve"> : </t>
    </r>
  </si>
  <si>
    <t xml:space="preserve"> Production alimentaire</t>
  </si>
  <si>
    <t>Service en restauration</t>
  </si>
  <si>
    <t>Port de la tenue professionnelle 
Respect des règles d’hygiène
Respect des règles de sécurité
Mise en œuvre adaptée des moyens de prévention liés à l’activité physique
Installation rationnelle du poste de travail
Utilisation conforme des équipements, du matériel, des ustensiles et des produits
Attitude d’autocontrôle permanente
Prise en compte du développement durable 
Respect du temps alloué
Application conforme des mesures correctives</t>
  </si>
  <si>
    <t>Décongélation des produits alimentaires conforme au protocole
Renseignement conforme et archivage des documents de traçabilité</t>
  </si>
  <si>
    <t>Lavage, décontamination des fruits et légumes conformes au protocole
Choix des matériels, accessoires et ustensiles adaptés
Conformité du tri et de l’évacuation des déchets
Conformité du taillage des végétaux aux consignes</t>
  </si>
  <si>
    <t>Conditionnement et étiquetage conformes des produits alimentaires en attente 
Conformité de la température et du lieu de stockage
Renseignement conforme des documents de traçabilité et archivage</t>
  </si>
  <si>
    <t>C 2.3 Préparer les légumes et fruits frais :
-        laver, décontaminer
-        éplucher
-        tailler à la main ou à la machine</t>
  </si>
  <si>
    <t>Port de la tenue professionnelle 
Respect des règles d’hygiène 
Respect des règles de sécurité
Mise en œuvre adaptée des moyens de prévention liés à l’activité physique
Prise en compte des priorités, des contraintes
Choix adapté du matériel et des ustensiles 
Respect des techniques, des procédures, des protocoles
Installation rationnelle du poste de travail
Conformité du résultat attendu
Attitude d’autocontrôle permanente
Prise en compte du développement durable 
Respect du temps alloué
Renseignement conforme et archivage des documents de traçabilité 
Application conforme des mesures correctives</t>
  </si>
  <si>
    <t>Maîtrise de l’utilisation des appareils de cuisson
Contrôle de la cuisson</t>
  </si>
  <si>
    <t>Maîtrise de l’utilisation des appareils de maintien ou de remise en température
Rangement rationnel des préparations
Contrôle des températures et application conforme des mesures correctives
Conformité des durées d’entreposage</t>
  </si>
  <si>
    <t>Respect des fiches techniques
Respect des modes d’emploi
Respect des pesées et des mesures *
Maîtrise de l’utilisation des appareils</t>
  </si>
  <si>
    <t>Port de la tenue professionnelle adaptée
Respect des règles d’hygiène
Respect des règles de sécurité
Mise en œuvre adaptée des moyens de prévention liés à l’activité physique
Respect des procédures, des protocoles de l’entreprise ou de l’établissement
Prise en compte du développement durable (écogestes, maîtrise de la consommation d’eau, de produit, de consommables…)
Résultat conforme au travail prescrit
Respect du temps alloué
Attitude d’autocontrôle permanente
Application conforme des mesures correctives 
Renseignement précis des documents de traçabilité</t>
  </si>
  <si>
    <t>Tri conforme de la batterie et des ustensiles (séparation des éléments dangereux)
Vérification du fonctionnement du poste de lavage
Choix du produit adapté 
Maîtrise de l’utilisation des matériels et équipements</t>
  </si>
  <si>
    <t>Respect du plan de nettoyage et de désinfection
Mise en place des équipements de protection collective
Choix correct du matériel et des produits
Ordre pertinent des opérations
Maîtrise des techniques de nettoyage et de désinfection
Prise en compte de la coactivité
Respect de l’intégrité des matériaux
Entretien et rangement des matériels de nettoyage conforme aux consignes</t>
  </si>
  <si>
    <t>Collecte, tri et entreposage conformes aux consignes et aux procédures</t>
  </si>
  <si>
    <t xml:space="preserve">Date : </t>
  </si>
  <si>
    <t>Indicateurs de performance communs</t>
  </si>
  <si>
    <t>Indicateurs de performance spécifiques</t>
  </si>
  <si>
    <t>barême</t>
  </si>
  <si>
    <t xml:space="preserve"> --&gt;</t>
  </si>
  <si>
    <t>note</t>
  </si>
  <si>
    <t>Note / 20</t>
  </si>
  <si>
    <t>/60</t>
  </si>
  <si>
    <t xml:space="preserve">Note : </t>
  </si>
  <si>
    <t>/20</t>
  </si>
  <si>
    <t>Note :</t>
  </si>
  <si>
    <t>/10</t>
  </si>
  <si>
    <t>CAP PSR - CCF
PÔLE 1 – EP1 – Production alimentaire
Situation d’évaluation S2 en milieu professionnel</t>
  </si>
  <si>
    <t>/30</t>
  </si>
  <si>
    <t>/40</t>
  </si>
  <si>
    <t>Port de la tenue professionnelle adaptée
Respect des règles d’hygiène 
Respect des règles de sécurité
Mise en œuvre adaptée des moyens de prévention liés à l’activité physique
Choix correct du matériel, des outils (contrôle, désemballage, transport…)
Utilisation conforme du matériel
Organisation rationnelle dans l’espace
Prise en compte des priorités, des contraintes
Prise en compte du développement durable (écogestes)
Respect du temps alloué
Application conforme des mesures correctives</t>
  </si>
  <si>
    <t>Zones de stockage ordonnées et propres
Contrôle quantitatif des livraisons
Contrôle qualitatif des livraisons
Traitement des produits non conformes selon les consignes
Renseignement conforme des documents de gestion et de traçabilité</t>
  </si>
  <si>
    <t>Utilisation adaptée des outils de désemballage
Conformité du tri et de l’évacuation des emballages</t>
  </si>
  <si>
    <t>Respect du plan et des règles de rangement
Respect de la marche en avant</t>
  </si>
  <si>
    <t>Port d’une tenue professionnelle adaptée
Respect des règles d’hygiène 
Respect des règles de sécurité
Mise en œuvre adaptée des moyens de prévention liés à l’activité physique
Respect des procédures, des protocoles 
Installation rationnelle du poste du travail
Respect du temps alloué
Résultat conforme au travail prescrit
Attitude d’autocontrôle permanente
Renseignement précis des documents de traçabilité
Application conforme des mesures correctives</t>
  </si>
  <si>
    <t xml:space="preserve">Choix adapté des ustensiles et matériels
Respect des fiches techniques </t>
  </si>
  <si>
    <t>Respect et exactitude des grammages
Régularité des portions</t>
  </si>
  <si>
    <t xml:space="preserve">Choix adapté des contenants
Dressage et mise en valeur conformes à la fiche technique
Respect des consignes spécifiques (régimes, allergies)  </t>
  </si>
  <si>
    <t>Vérification de la zone de conditionnement (propreté, températures)
Choix adapté du conditionnement
Maîtrise de l’utilisation des appareils de conditionnement 
Contrôle de l’étanchéité des conditionnements
Étiquetage conforme des contenants</t>
  </si>
  <si>
    <t>Vérification des appareils d’entreposage (propreté, températures)
Respect des règles de mise en attente</t>
  </si>
  <si>
    <t>CAP PSR - CCF
PÔLE 2 – EP2 – Service en restauration
Situation d’évaluation S1 en établissement</t>
  </si>
  <si>
    <t>Partie orale (savoirs associés du pôle 2) : questions portant sur des documents professionnels et sur la pratique réalisée par le candidat</t>
  </si>
  <si>
    <t>Port de la tenue professionnelle adaptée
Attitude professionnelle adaptée à la situation
Respect des règles d’hygiène
Respect des règles de sécurité
Mise en œuvre adaptée des moyens de prévention liés à l’activité physique
Choix correct du matériel
Utilisation rationnelle des équipements et du matériel
Respect des procédures, des protocoles de l’entreprise ou de l’établissement
Organisation rationnelle de l’activité avec prise en compte des priorités, des contraintes
Prise en compte du développement durable (écogestes…)
Respect du temps alloué
Application conforme des mesures correctives</t>
  </si>
  <si>
    <t xml:space="preserve">Contrôle de la propreté de son espace
Agencement conforme des espaces
Mise en fonctionnement des appareils 
Vérification du fonctionnement des espaces de distribution </t>
  </si>
  <si>
    <t>Chronologie pertinente des opérations
Disposition rationnelle des produits
Renseignement conforme des documents de traçabilité</t>
  </si>
  <si>
    <t>Affichage des éléments d’information conforme à la réglementation (prix, allergènes…)
Affichage des éléments d’information de l’entreprise ou de l’établissement (menus, informations nutritionnelles, supports promotionnels…)</t>
  </si>
  <si>
    <t>Installation pertinente des éléments d’ambiance, des supports promotionnels…</t>
  </si>
  <si>
    <t>Réapprovisionnement conforme des zones de distribution en fonction du flux et des stocks
Prise en compte du confort et de la sécurité des clients ou convives
Vérification de la propreté et du rangement de la zone de distribution pendant le service
Communication réactive et pertinente des informations à l’interne</t>
  </si>
  <si>
    <t>Traitement conforme des produits non servis et des invendus selon la réglementation et les consignes
Renseignement conforme des documents de traçabilité</t>
  </si>
  <si>
    <t>Port de la tenue professionnelle adaptée
Respect de la sécurité des fonds
Respect des procédures, des protocoles de l’entreprise ou de l’établissement</t>
  </si>
  <si>
    <t xml:space="preserve">Correspondance exacte entre la somme du fonds de caisse enregistrée à l’ouverture et à la clôture de caisse
Correspondance exacte entre les prestations encaissées et les sommes perçues au moment de la clôture 
Bordereau de caisse correctement renseigné </t>
  </si>
  <si>
    <t xml:space="preserve">Respect des procédures d’encaissement
Saisie exacte </t>
  </si>
  <si>
    <t>Encaissement fiable et rapide
Rendu de monnaie exact
Tri et regroupement des recettes conformes aux consignes</t>
  </si>
  <si>
    <t>Communication adaptée, aisée avec la clientèle
Réactivité de la communication à la hiérarchie en cas de dysfonctionnements ou de difficultés
Compte-rendu pertinent de l’activité à la hiérarchie</t>
  </si>
  <si>
    <t>Port de la tenue professionnelle adaptée
Attitude professionnelle adaptée à la situation
Communication orale avec le client ou le convive adaptée à la situation
Prise en compte des caractéristiques du client ou du convive
Respect des procédures, des protocoles de l’entreprise ou de l’établissement</t>
  </si>
  <si>
    <t>Respect des protocoles d’accueil et de prise de congé de l’entreprise ou de l’établissement
Accompagnement adapté du client ou du convive tout au long de la prestation</t>
  </si>
  <si>
    <t>Questionnement pertinent pour identifier les besoins du client ou convive
Propositions adaptées aux besoins et aux attentes du client ou du convive 
Utilisation appropriée des supports de vente 
Exactitude des informations transmises au client ou convive
Suggestion de produits en vente additionnelle</t>
  </si>
  <si>
    <t xml:space="preserve">Prise de commande conforme à la demande du client ou du convive
Communication réactive et précise des informations à l’équipe de travail </t>
  </si>
  <si>
    <t>Traitement adapté des objections, des réclamations du client ou du convive
Communication réactive et pertinente des informations à la hiérarchie</t>
  </si>
  <si>
    <t>Port de la tenue professionnelle adaptée
Respect des règles d’hygiène
Respect des règles de sécurité
Mise en œuvre adaptée des moyens de prévention liés à l’activité physique
Attitude professionnelle adaptée à la situation
Communication orale adaptée à la situation
Prise en compte des caractéristiques du client ou du convive
Respect des procédures, des protocoles de l’entreprise ou de l’établissement 
Respect du temps alloué</t>
  </si>
  <si>
    <t>Conditionnements conformes et adaptés 
Distribution raisonnée des produits alimentaires, des consommables pour la vente à emporter</t>
  </si>
  <si>
    <t>Présentation propre et conforme aux consignes
Utilisation rationnelle du matériel, des ustensiles de service
Respect du confort du client ou du convive pendant le service</t>
  </si>
  <si>
    <t>Maintien d’un environnement accueillant et fonctionnel pendant le service
Respect de la sécurité du client ou du convive
Communication réactive des informations à l’équipe de travail 
Application conforme des mesures correctives</t>
  </si>
  <si>
    <t>Tenue professionnelle adaptée
Port des EPI adapté
Respect des règles d’hygiène
Respect des règles de sécurité
Mise en œuvre adaptée des moyens de prévention liés à l’activité physique
Respect des procédures, des protocoles de l’entreprise ou de l’établissement
Prise en compte du développement durable (écogestes…)
Respect du temps alloué
Résultat conforme au travail prescrit
Attitude d’autocontrôle permanente
Réaction efficace et adaptée dans l’application des mesures correctives 
Renseignement précis des documents de traçabilité</t>
  </si>
  <si>
    <t xml:space="preserve">Tri conforme de la vaisselle et des ustensiles 
Vérification de l’état et du fonctionnement du lave-vaisselle
Choix du produit adapté
Maîtrise de l’utilisation du lave-vaisselle
Maîtrise de la consommation d’eau et de produit </t>
  </si>
  <si>
    <t>Respect du plan de nettoyage et de désinfection
Mise en place des équipements de protection collective
Choix correct du matériel et des produits
Maîtrise de la consommation d’eau, de produits, de consommables
Maîtrise des techniques de nettoyage et de désinfection
Respect de la circulation des personnes
Respect de l’intégrité des matériaux
Entretien et rangement des matériels de nettoyage conforme aux consignes</t>
  </si>
  <si>
    <t>DOSSIER CCF
CAP Production et service en restaurations (rapide, collective, cafétéria)</t>
  </si>
  <si>
    <t>Note coeff.*</t>
  </si>
  <si>
    <t xml:space="preserve">   /100</t>
  </si>
  <si>
    <t xml:space="preserve">   /120</t>
  </si>
  <si>
    <t>* Note arrondie au demi-point supérieur et « AB » pour les candidats absents</t>
  </si>
  <si>
    <t>Note sur 20*</t>
  </si>
  <si>
    <t>Contrôle qualitatif des produits à traiter
Choix des matériels adaptés
Exactitude des pesées et des mesures (hors produits semi-élaborés*)</t>
  </si>
  <si>
    <t>EP1-S1 en établissement de formation</t>
  </si>
  <si>
    <t>EP1-S2 en milieu professionnel</t>
  </si>
  <si>
    <t>EP2-S1 en établissement de formation</t>
  </si>
  <si>
    <t>EP2-S2 en milieu professionnel</t>
  </si>
  <si>
    <t>CAP PSR - CCF
PÔLE 1 – EP1 – Production alimentaire
 Situation d’évaluation S1 en établissement</t>
  </si>
  <si>
    <t>EP1-S1 – Production alimentaire : Situation d’évaluation en établissement</t>
  </si>
  <si>
    <t>EP2-S1 – Service en restauration : Situation d’évaluation en établissement</t>
  </si>
  <si>
    <t>EP1-S2 – Production alimentaire : Situation d’évaluation en milieu professionnel</t>
  </si>
  <si>
    <t>EP1-S1</t>
  </si>
  <si>
    <t>EP1-S2</t>
  </si>
  <si>
    <t>EP2-S1</t>
  </si>
  <si>
    <t>EP2-S2</t>
  </si>
  <si>
    <t>EP2-S2 – Service en restauration : Situation d’évaluation en milieu rofessionnel</t>
  </si>
  <si>
    <t>Préparation conforme à la commande du client ou du convive
Communication réactive des informations à l'équipe de travail</t>
  </si>
  <si>
    <t>Etablissement de formation :</t>
  </si>
  <si>
    <t>CAP PSR - CCF
PÔLE 2 – EP2 – Service en restauration
Situation d’évaluation S2 en milieu professionnel</t>
  </si>
  <si>
    <t>Grenoble</t>
  </si>
</sst>
</file>

<file path=xl/styles.xml><?xml version="1.0" encoding="utf-8"?>
<styleSheet xmlns="http://schemas.openxmlformats.org/spreadsheetml/2006/main">
  <numFmts count="1">
    <numFmt numFmtId="164" formatCode="0.0"/>
  </numFmts>
  <fonts count="2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4"/>
      <color theme="1"/>
      <name val="Calibri"/>
      <family val="2"/>
      <scheme val="minor"/>
    </font>
    <font>
      <u/>
      <sz val="12"/>
      <color theme="1"/>
      <name val="Calibri"/>
      <family val="2"/>
      <scheme val="minor"/>
    </font>
    <font>
      <b/>
      <sz val="16"/>
      <color theme="1"/>
      <name val="Calibri"/>
      <family val="2"/>
      <scheme val="minor"/>
    </font>
    <font>
      <i/>
      <sz val="10"/>
      <color theme="1"/>
      <name val="Calibri"/>
      <family val="2"/>
      <scheme val="minor"/>
    </font>
    <font>
      <sz val="10"/>
      <color theme="1"/>
      <name val="Calibri"/>
      <family val="2"/>
      <scheme val="minor"/>
    </font>
    <font>
      <sz val="8"/>
      <name val="Calibri"/>
      <family val="2"/>
      <scheme val="minor"/>
    </font>
    <font>
      <sz val="14"/>
      <color theme="1"/>
      <name val="Calibri"/>
      <family val="2"/>
      <scheme val="minor"/>
    </font>
    <font>
      <b/>
      <sz val="18"/>
      <color theme="0"/>
      <name val="Calibri"/>
      <family val="2"/>
      <scheme val="minor"/>
    </font>
    <font>
      <sz val="18"/>
      <color theme="0"/>
      <name val="Calibri"/>
      <family val="2"/>
      <scheme val="minor"/>
    </font>
    <font>
      <sz val="11"/>
      <color theme="0"/>
      <name val="Calibri"/>
      <family val="2"/>
      <scheme val="minor"/>
    </font>
    <font>
      <sz val="16"/>
      <color theme="0"/>
      <name val="Calibri"/>
      <family val="2"/>
      <scheme val="minor"/>
    </font>
    <font>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050"/>
        <bgColor indexed="64"/>
      </patternFill>
    </fill>
  </fills>
  <borders count="26">
    <border>
      <left/>
      <right/>
      <top/>
      <bottom/>
      <diagonal/>
    </border>
    <border>
      <left style="medium">
        <color indexed="64"/>
      </left>
      <right/>
      <top style="medium">
        <color indexed="64"/>
      </top>
      <bottom/>
      <diagonal/>
    </border>
    <border>
      <left style="medium">
        <color indexed="64"/>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rgb="FFFFFFFF"/>
      </top>
      <bottom style="thin">
        <color theme="1"/>
      </bottom>
      <diagonal/>
    </border>
    <border>
      <left/>
      <right/>
      <top style="thin">
        <color rgb="FFFFFFFF"/>
      </top>
      <bottom style="thin">
        <color theme="1"/>
      </bottom>
      <diagonal/>
    </border>
    <border>
      <left/>
      <right/>
      <top/>
      <bottom style="thin">
        <color rgb="FFFFFFFF"/>
      </bottom>
      <diagonal/>
    </border>
    <border>
      <left style="medium">
        <color indexed="64"/>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bottom style="thin">
        <color theme="0"/>
      </bottom>
      <diagonal/>
    </border>
    <border>
      <left/>
      <right/>
      <top/>
      <bottom style="thin">
        <color theme="0"/>
      </bottom>
      <diagonal/>
    </border>
    <border>
      <left/>
      <right style="thin">
        <color rgb="FFFFFFFF"/>
      </right>
      <top/>
      <bottom style="thin">
        <color theme="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s>
  <cellStyleXfs count="1">
    <xf numFmtId="0" fontId="0" fillId="0" borderId="0"/>
  </cellStyleXfs>
  <cellXfs count="167">
    <xf numFmtId="0" fontId="0" fillId="0" borderId="0" xfId="0"/>
    <xf numFmtId="0" fontId="0" fillId="0" borderId="0" xfId="0" applyAlignment="1">
      <alignment vertical="center"/>
    </xf>
    <xf numFmtId="0" fontId="5" fillId="2" borderId="3" xfId="0" applyFont="1" applyFill="1" applyBorder="1" applyAlignment="1">
      <alignment horizontal="center" vertical="top"/>
    </xf>
    <xf numFmtId="0" fontId="4" fillId="2" borderId="3" xfId="0" applyFont="1" applyFill="1" applyBorder="1" applyAlignment="1">
      <alignment horizontal="center" vertical="top"/>
    </xf>
    <xf numFmtId="0" fontId="4" fillId="2" borderId="3" xfId="0" applyFont="1" applyFill="1" applyBorder="1"/>
    <xf numFmtId="0" fontId="0" fillId="2" borderId="3" xfId="0" applyFill="1" applyBorder="1" applyAlignment="1">
      <alignment horizontal="center"/>
    </xf>
    <xf numFmtId="9" fontId="0" fillId="2" borderId="3" xfId="0" applyNumberFormat="1" applyFill="1" applyBorder="1" applyAlignment="1">
      <alignment horizontal="center" vertical="center"/>
    </xf>
    <xf numFmtId="0" fontId="0" fillId="0" borderId="3" xfId="0" applyBorder="1"/>
    <xf numFmtId="0" fontId="0" fillId="0" borderId="5" xfId="0" applyBorder="1" applyAlignment="1">
      <alignment vertical="top" wrapText="1"/>
    </xf>
    <xf numFmtId="0" fontId="0" fillId="0" borderId="5" xfId="0" applyBorder="1" applyAlignment="1">
      <alignment horizontal="center" vertical="center"/>
    </xf>
    <xf numFmtId="0" fontId="0" fillId="0" borderId="5" xfId="0" applyBorder="1" applyAlignment="1">
      <alignment horizontal="left" vertical="top" wrapText="1"/>
    </xf>
    <xf numFmtId="0" fontId="17" fillId="4" borderId="7" xfId="0" applyFont="1" applyFill="1" applyBorder="1" applyAlignment="1">
      <alignment vertical="center"/>
    </xf>
    <xf numFmtId="0" fontId="17" fillId="4" borderId="8" xfId="0" applyFont="1" applyFill="1" applyBorder="1" applyAlignment="1">
      <alignment vertical="center"/>
    </xf>
    <xf numFmtId="0" fontId="15" fillId="2" borderId="8" xfId="0" applyFont="1" applyFill="1" applyBorder="1" applyAlignment="1">
      <alignment vertical="center" wrapText="1"/>
    </xf>
    <xf numFmtId="0" fontId="9" fillId="2" borderId="6" xfId="0" applyFont="1" applyFill="1" applyBorder="1" applyAlignment="1">
      <alignment horizontal="center" vertical="center"/>
    </xf>
    <xf numFmtId="0" fontId="15" fillId="2" borderId="7" xfId="0" applyFont="1" applyFill="1" applyBorder="1" applyAlignment="1">
      <alignment vertical="center" wrapText="1"/>
    </xf>
    <xf numFmtId="0" fontId="4" fillId="0" borderId="1" xfId="0" applyFont="1" applyBorder="1" applyAlignment="1"/>
    <xf numFmtId="0" fontId="0" fillId="0" borderId="0" xfId="0" applyAlignment="1"/>
    <xf numFmtId="0" fontId="16" fillId="4" borderId="7" xfId="0" applyFont="1" applyFill="1" applyBorder="1" applyAlignment="1">
      <alignment horizontal="center" vertical="center"/>
    </xf>
    <xf numFmtId="0" fontId="0" fillId="0" borderId="16" xfId="0" applyFont="1" applyBorder="1"/>
    <xf numFmtId="0" fontId="8" fillId="0" borderId="16" xfId="0" applyFont="1" applyBorder="1" applyAlignment="1">
      <alignment vertical="center"/>
    </xf>
    <xf numFmtId="0" fontId="10" fillId="0" borderId="16" xfId="0" applyFont="1" applyBorder="1" applyAlignment="1">
      <alignment vertical="center"/>
    </xf>
    <xf numFmtId="0" fontId="11" fillId="0" borderId="16" xfId="0" applyFont="1" applyBorder="1" applyAlignment="1">
      <alignment horizontal="left" vertical="center"/>
    </xf>
    <xf numFmtId="0" fontId="0" fillId="0" borderId="16" xfId="0" applyFont="1" applyBorder="1" applyAlignment="1">
      <alignment horizontal="center" vertical="center"/>
    </xf>
    <xf numFmtId="0" fontId="4" fillId="0" borderId="16" xfId="0" applyFont="1" applyBorder="1"/>
    <xf numFmtId="0" fontId="6" fillId="0" borderId="16" xfId="0" applyFont="1" applyBorder="1" applyAlignment="1">
      <alignment vertical="center" wrapText="1"/>
    </xf>
    <xf numFmtId="0" fontId="6" fillId="0" borderId="16" xfId="0" applyFont="1" applyBorder="1" applyAlignment="1">
      <alignment horizontal="left" vertical="center" wrapText="1"/>
    </xf>
    <xf numFmtId="0" fontId="13" fillId="0" borderId="16" xfId="0" applyFont="1" applyBorder="1" applyAlignment="1">
      <alignment horizontal="center" vertical="center"/>
    </xf>
    <xf numFmtId="1" fontId="0" fillId="0" borderId="16" xfId="0" applyNumberFormat="1" applyFont="1" applyBorder="1" applyAlignment="1">
      <alignment horizontal="center" vertical="center"/>
    </xf>
    <xf numFmtId="0" fontId="6" fillId="3" borderId="16" xfId="0" applyFont="1" applyFill="1" applyBorder="1" applyAlignment="1">
      <alignment vertical="center"/>
    </xf>
    <xf numFmtId="0" fontId="0" fillId="3" borderId="16" xfId="0" applyFont="1" applyFill="1" applyBorder="1" applyAlignment="1">
      <alignment horizontal="center" vertical="center"/>
    </xf>
    <xf numFmtId="0" fontId="6" fillId="5" borderId="16" xfId="0" applyFont="1" applyFill="1" applyBorder="1" applyAlignment="1">
      <alignment vertical="center" wrapText="1"/>
    </xf>
    <xf numFmtId="0" fontId="0" fillId="5" borderId="16" xfId="0" applyFont="1" applyFill="1" applyBorder="1" applyAlignment="1">
      <alignment horizontal="center" vertical="center"/>
    </xf>
    <xf numFmtId="0" fontId="0" fillId="0" borderId="16" xfId="0" applyFont="1" applyBorder="1" applyAlignment="1">
      <alignment vertical="center"/>
    </xf>
    <xf numFmtId="0" fontId="4" fillId="0" borderId="16" xfId="0" applyFont="1" applyBorder="1" applyAlignment="1">
      <alignment vertical="center"/>
    </xf>
    <xf numFmtId="0" fontId="9" fillId="3" borderId="6" xfId="0" applyFont="1" applyFill="1" applyBorder="1" applyAlignment="1">
      <alignment horizontal="center" vertical="center"/>
    </xf>
    <xf numFmtId="0" fontId="15" fillId="3" borderId="7" xfId="0" applyFont="1" applyFill="1" applyBorder="1" applyAlignment="1">
      <alignment vertical="center" wrapText="1"/>
    </xf>
    <xf numFmtId="0" fontId="15" fillId="3" borderId="8" xfId="0" applyFont="1" applyFill="1" applyBorder="1" applyAlignment="1">
      <alignment vertical="center" wrapText="1"/>
    </xf>
    <xf numFmtId="0" fontId="16" fillId="7" borderId="7" xfId="0" applyFont="1" applyFill="1" applyBorder="1" applyAlignment="1">
      <alignment horizontal="center" vertical="center"/>
    </xf>
    <xf numFmtId="0" fontId="17" fillId="7" borderId="7" xfId="0" applyFont="1" applyFill="1" applyBorder="1" applyAlignment="1">
      <alignment vertical="center"/>
    </xf>
    <xf numFmtId="0" fontId="17" fillId="7" borderId="8" xfId="0" applyFont="1" applyFill="1" applyBorder="1" applyAlignment="1">
      <alignment vertical="center"/>
    </xf>
    <xf numFmtId="0" fontId="5" fillId="3" borderId="3" xfId="0" applyFont="1" applyFill="1" applyBorder="1" applyAlignment="1">
      <alignment horizontal="center" vertical="top"/>
    </xf>
    <xf numFmtId="0" fontId="4" fillId="3" borderId="3" xfId="0" applyFont="1" applyFill="1" applyBorder="1" applyAlignment="1">
      <alignment horizontal="center" vertical="top"/>
    </xf>
    <xf numFmtId="0" fontId="4" fillId="3" borderId="3" xfId="0" applyFont="1" applyFill="1" applyBorder="1"/>
    <xf numFmtId="0" fontId="0" fillId="3" borderId="3" xfId="0" applyFill="1" applyBorder="1" applyAlignment="1">
      <alignment horizontal="center"/>
    </xf>
    <xf numFmtId="9" fontId="0" fillId="3" borderId="3" xfId="0" applyNumberFormat="1" applyFill="1" applyBorder="1" applyAlignment="1">
      <alignment horizontal="center" vertical="center"/>
    </xf>
    <xf numFmtId="0" fontId="6" fillId="7" borderId="16" xfId="0" applyFont="1" applyFill="1" applyBorder="1" applyAlignment="1">
      <alignment vertical="center"/>
    </xf>
    <xf numFmtId="0" fontId="6" fillId="7" borderId="16" xfId="0" applyFont="1" applyFill="1" applyBorder="1" applyAlignment="1">
      <alignment horizontal="left" vertical="center" wrapText="1"/>
    </xf>
    <xf numFmtId="0" fontId="7" fillId="7" borderId="16" xfId="0" applyFont="1" applyFill="1" applyBorder="1" applyAlignment="1">
      <alignment horizontal="center" vertical="center"/>
    </xf>
    <xf numFmtId="0" fontId="13" fillId="3" borderId="16" xfId="0" applyFont="1" applyFill="1" applyBorder="1" applyAlignment="1">
      <alignment horizontal="center" vertical="center"/>
    </xf>
    <xf numFmtId="0" fontId="11" fillId="3" borderId="16" xfId="0" applyFont="1" applyFill="1" applyBorder="1" applyAlignment="1">
      <alignment horizontal="left" vertical="center"/>
    </xf>
    <xf numFmtId="0" fontId="6" fillId="4" borderId="16" xfId="0" applyFont="1" applyFill="1" applyBorder="1" applyAlignment="1">
      <alignment vertical="center" wrapText="1"/>
    </xf>
    <xf numFmtId="0" fontId="6" fillId="4" borderId="16" xfId="0" applyFont="1" applyFill="1" applyBorder="1" applyAlignment="1">
      <alignment horizontal="left" vertical="center" wrapText="1"/>
    </xf>
    <xf numFmtId="0" fontId="7" fillId="4" borderId="16" xfId="0" applyFont="1" applyFill="1" applyBorder="1" applyAlignment="1">
      <alignment horizontal="center" vertical="center"/>
    </xf>
    <xf numFmtId="0" fontId="13" fillId="5" borderId="16" xfId="0" applyFont="1" applyFill="1" applyBorder="1" applyAlignment="1">
      <alignment horizontal="center" vertical="center"/>
    </xf>
    <xf numFmtId="0" fontId="4" fillId="4" borderId="16" xfId="0" applyFont="1" applyFill="1" applyBorder="1" applyAlignment="1">
      <alignment horizontal="center" vertical="center"/>
    </xf>
    <xf numFmtId="0" fontId="4" fillId="7" borderId="16" xfId="0" applyFont="1" applyFill="1" applyBorder="1" applyAlignment="1">
      <alignment horizontal="center" vertical="center"/>
    </xf>
    <xf numFmtId="164" fontId="4" fillId="4" borderId="16" xfId="0" applyNumberFormat="1" applyFont="1" applyFill="1" applyBorder="1" applyAlignment="1">
      <alignment horizontal="center" vertical="center"/>
    </xf>
    <xf numFmtId="164" fontId="0" fillId="5" borderId="16" xfId="0" applyNumberFormat="1" applyFont="1" applyFill="1" applyBorder="1" applyAlignment="1">
      <alignment horizontal="center" vertical="center"/>
    </xf>
    <xf numFmtId="164" fontId="4" fillId="7" borderId="16" xfId="0" applyNumberFormat="1" applyFont="1" applyFill="1" applyBorder="1" applyAlignment="1">
      <alignment horizontal="center" vertical="center"/>
    </xf>
    <xf numFmtId="164" fontId="0" fillId="3" borderId="16" xfId="0" applyNumberFormat="1" applyFont="1" applyFill="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left" vertical="center" wrapText="1"/>
    </xf>
    <xf numFmtId="0" fontId="3" fillId="5"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9" fontId="0" fillId="0" borderId="0" xfId="0" applyNumberFormat="1"/>
    <xf numFmtId="0" fontId="0" fillId="2" borderId="0" xfId="0" applyFill="1"/>
    <xf numFmtId="9" fontId="0" fillId="2" borderId="0" xfId="0" applyNumberFormat="1" applyFill="1"/>
    <xf numFmtId="0" fontId="18" fillId="4" borderId="0" xfId="0" applyFont="1" applyFill="1"/>
    <xf numFmtId="9" fontId="18" fillId="4" borderId="0" xfId="0" applyNumberFormat="1" applyFont="1" applyFill="1"/>
    <xf numFmtId="0" fontId="0" fillId="9" borderId="0" xfId="0" applyFill="1"/>
    <xf numFmtId="9" fontId="0" fillId="9" borderId="0" xfId="0" applyNumberFormat="1" applyFill="1"/>
    <xf numFmtId="0" fontId="18" fillId="10" borderId="0" xfId="0" applyFont="1" applyFill="1"/>
    <xf numFmtId="9" fontId="0" fillId="10" borderId="0" xfId="0" applyNumberFormat="1" applyFill="1"/>
    <xf numFmtId="9" fontId="18" fillId="10" borderId="0" xfId="0" applyNumberFormat="1" applyFont="1" applyFill="1"/>
    <xf numFmtId="0" fontId="0" fillId="0" borderId="5" xfId="0" applyBorder="1" applyAlignment="1">
      <alignment horizontal="left" vertical="center" wrapText="1"/>
    </xf>
    <xf numFmtId="9" fontId="20" fillId="3" borderId="3" xfId="0" applyNumberFormat="1" applyFont="1" applyFill="1" applyBorder="1" applyAlignment="1">
      <alignment horizontal="center" vertical="center"/>
    </xf>
    <xf numFmtId="9" fontId="20" fillId="2" borderId="3" xfId="0" applyNumberFormat="1" applyFont="1" applyFill="1" applyBorder="1" applyAlignment="1">
      <alignment horizontal="center" vertical="center"/>
    </xf>
    <xf numFmtId="0" fontId="0" fillId="2" borderId="5" xfId="0" applyFill="1" applyBorder="1" applyAlignment="1">
      <alignment horizontal="center" vertical="center"/>
    </xf>
    <xf numFmtId="0" fontId="0" fillId="9" borderId="5" xfId="0" applyFill="1" applyBorder="1" applyAlignment="1">
      <alignment horizontal="center" vertical="center"/>
    </xf>
    <xf numFmtId="0" fontId="0" fillId="0" borderId="5" xfId="0" applyFont="1" applyBorder="1" applyAlignment="1">
      <alignment horizontal="center" vertical="center"/>
    </xf>
    <xf numFmtId="0" fontId="0" fillId="0" borderId="25" xfId="0" applyFont="1" applyBorder="1"/>
    <xf numFmtId="0" fontId="0" fillId="0" borderId="25" xfId="0" applyFont="1" applyBorder="1" applyAlignment="1">
      <alignment horizontal="center" vertical="center"/>
    </xf>
    <xf numFmtId="49" fontId="9" fillId="0" borderId="5"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0" fillId="8" borderId="24" xfId="0" applyFill="1" applyBorder="1" applyAlignment="1" applyProtection="1">
      <alignment vertical="center"/>
      <protection locked="0"/>
    </xf>
    <xf numFmtId="0" fontId="0" fillId="8" borderId="4" xfId="0" applyFill="1" applyBorder="1" applyAlignment="1">
      <alignment vertical="center"/>
    </xf>
    <xf numFmtId="0" fontId="0" fillId="8" borderId="4" xfId="0" applyFill="1" applyBorder="1" applyAlignment="1" applyProtection="1">
      <alignment vertical="center"/>
    </xf>
    <xf numFmtId="0" fontId="2" fillId="3" borderId="16" xfId="0" applyFont="1" applyFill="1" applyBorder="1" applyAlignment="1">
      <alignment horizontal="left" vertical="center" wrapText="1"/>
    </xf>
    <xf numFmtId="0" fontId="0" fillId="0" borderId="11" xfId="0" applyBorder="1" applyAlignment="1">
      <alignment horizontal="center"/>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0" fillId="0" borderId="0" xfId="0" applyBorder="1" applyAlignment="1">
      <alignment horizontal="center" vertical="center"/>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9" fillId="6" borderId="17"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19" xfId="0" applyFont="1" applyFill="1" applyBorder="1" applyAlignment="1">
      <alignment horizontal="center" vertical="center"/>
    </xf>
    <xf numFmtId="0" fontId="0" fillId="8" borderId="23" xfId="0" applyFill="1" applyBorder="1" applyAlignment="1" applyProtection="1">
      <alignment horizontal="left" vertical="center"/>
      <protection locked="0"/>
    </xf>
    <xf numFmtId="0" fontId="0" fillId="8" borderId="24" xfId="0" applyFill="1" applyBorder="1" applyAlignment="1" applyProtection="1">
      <alignment horizontal="left" vertical="center"/>
      <protection locked="0"/>
    </xf>
    <xf numFmtId="14" fontId="0" fillId="8" borderId="23" xfId="0" applyNumberFormat="1"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4" fillId="2" borderId="4" xfId="0" applyFont="1" applyFill="1" applyBorder="1" applyAlignment="1">
      <alignment horizontal="left" vertical="center"/>
    </xf>
    <xf numFmtId="0" fontId="0" fillId="2" borderId="5" xfId="0" applyFill="1" applyBorder="1" applyAlignment="1">
      <alignment horizontal="center" vertical="center"/>
    </xf>
    <xf numFmtId="49" fontId="9" fillId="0" borderId="5" xfId="0" applyNumberFormat="1" applyFont="1" applyBorder="1" applyAlignment="1" applyProtection="1">
      <alignment horizontal="center" vertical="center"/>
      <protection locked="0"/>
    </xf>
    <xf numFmtId="9" fontId="0" fillId="2" borderId="3" xfId="0" applyNumberFormat="1" applyFill="1" applyBorder="1" applyAlignment="1">
      <alignment horizontal="center" vertical="center"/>
    </xf>
    <xf numFmtId="0" fontId="4" fillId="2" borderId="3" xfId="0" applyFont="1" applyFill="1" applyBorder="1" applyAlignment="1">
      <alignment horizontal="left" vertical="center"/>
    </xf>
    <xf numFmtId="0" fontId="0" fillId="8" borderId="3" xfId="0" applyFill="1" applyBorder="1" applyAlignment="1" applyProtection="1">
      <alignment horizontal="left"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0" fillId="8" borderId="23" xfId="0" applyFill="1" applyBorder="1" applyAlignment="1" applyProtection="1">
      <alignment horizontal="left" vertical="center"/>
    </xf>
    <xf numFmtId="0" fontId="0" fillId="8" borderId="24" xfId="0" applyFill="1" applyBorder="1" applyAlignment="1" applyProtection="1">
      <alignment horizontal="left" vertical="center"/>
    </xf>
    <xf numFmtId="14" fontId="0" fillId="8" borderId="24" xfId="0" applyNumberFormat="1" applyFill="1" applyBorder="1" applyAlignment="1" applyProtection="1">
      <alignment horizontal="left" vertical="center"/>
      <protection locked="0"/>
    </xf>
    <xf numFmtId="14" fontId="0" fillId="8" borderId="3" xfId="0" applyNumberFormat="1" applyFill="1" applyBorder="1" applyAlignment="1" applyProtection="1">
      <alignment horizontal="left" vertical="center"/>
      <protection locked="0"/>
    </xf>
    <xf numFmtId="0" fontId="16" fillId="4" borderId="2" xfId="0" applyFont="1" applyFill="1" applyBorder="1" applyAlignment="1">
      <alignment horizontal="center" vertical="center" wrapText="1"/>
    </xf>
    <xf numFmtId="0" fontId="16" fillId="4" borderId="0" xfId="0" applyFont="1" applyFill="1" applyBorder="1" applyAlignment="1">
      <alignment horizontal="center" vertical="center"/>
    </xf>
    <xf numFmtId="0" fontId="0" fillId="0" borderId="5" xfId="0" applyBorder="1" applyAlignment="1" applyProtection="1">
      <alignment horizontal="left" vertical="top" wrapText="1"/>
      <protection locked="0"/>
    </xf>
    <xf numFmtId="0" fontId="16" fillId="4" borderId="6" xfId="0" applyFont="1" applyFill="1" applyBorder="1" applyAlignment="1">
      <alignment horizontal="right" vertical="center"/>
    </xf>
    <xf numFmtId="0" fontId="16" fillId="4" borderId="7" xfId="0" applyFont="1" applyFill="1" applyBorder="1" applyAlignment="1">
      <alignment horizontal="right" vertical="center"/>
    </xf>
    <xf numFmtId="0" fontId="4" fillId="0" borderId="12" xfId="0" applyFont="1" applyBorder="1" applyAlignment="1">
      <alignment horizontal="center"/>
    </xf>
    <xf numFmtId="0" fontId="4" fillId="0" borderId="7" xfId="0" applyFont="1" applyBorder="1" applyAlignment="1">
      <alignment horizontal="center"/>
    </xf>
    <xf numFmtId="0" fontId="15" fillId="2" borderId="6"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0" borderId="5" xfId="0" applyBorder="1" applyAlignment="1">
      <alignment horizontal="left" vertical="top" wrapText="1"/>
    </xf>
    <xf numFmtId="0" fontId="9" fillId="0" borderId="5" xfId="0" applyFont="1" applyBorder="1" applyAlignment="1" applyProtection="1">
      <alignment horizontal="center" vertical="center"/>
      <protection locked="0"/>
    </xf>
    <xf numFmtId="0" fontId="4" fillId="0" borderId="9" xfId="0" applyFont="1" applyBorder="1" applyAlignment="1">
      <alignment horizontal="center"/>
    </xf>
    <xf numFmtId="0" fontId="4" fillId="0" borderId="10" xfId="0" applyFont="1" applyBorder="1" applyAlignment="1">
      <alignment horizontal="center"/>
    </xf>
    <xf numFmtId="0" fontId="0" fillId="0" borderId="5" xfId="0" applyBorder="1" applyAlignment="1">
      <alignment horizontal="left" vertical="center" wrapText="1"/>
    </xf>
    <xf numFmtId="0" fontId="0" fillId="0" borderId="5" xfId="0" applyBorder="1" applyAlignment="1">
      <alignment horizontal="center" vertical="center"/>
    </xf>
    <xf numFmtId="0" fontId="9" fillId="2" borderId="5" xfId="0" applyFont="1" applyFill="1" applyBorder="1" applyAlignment="1">
      <alignment horizontal="center" vertical="center"/>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5" fillId="3" borderId="6"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7" borderId="6" xfId="0" applyFont="1" applyFill="1" applyBorder="1" applyAlignment="1">
      <alignment horizontal="right" vertical="center"/>
    </xf>
    <xf numFmtId="0" fontId="16" fillId="7" borderId="7" xfId="0" applyFont="1" applyFill="1" applyBorder="1" applyAlignment="1">
      <alignment horizontal="right" vertical="center"/>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0" fontId="9" fillId="3" borderId="5" xfId="0" applyFont="1" applyFill="1" applyBorder="1" applyAlignment="1">
      <alignment horizontal="center" vertical="center"/>
    </xf>
    <xf numFmtId="0" fontId="16" fillId="7" borderId="2" xfId="0" applyFont="1" applyFill="1" applyBorder="1" applyAlignment="1">
      <alignment horizontal="center" vertical="center" wrapText="1"/>
    </xf>
    <xf numFmtId="0" fontId="16" fillId="7" borderId="0" xfId="0" applyFont="1" applyFill="1" applyBorder="1" applyAlignment="1">
      <alignment horizontal="center" vertical="center"/>
    </xf>
    <xf numFmtId="9" fontId="0" fillId="3" borderId="3" xfId="0" applyNumberFormat="1" applyFill="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49" fontId="9" fillId="0" borderId="15" xfId="0" applyNumberFormat="1" applyFont="1" applyBorder="1" applyAlignment="1" applyProtection="1">
      <alignment horizontal="center" vertical="center"/>
      <protection locked="0"/>
    </xf>
    <xf numFmtId="0" fontId="0" fillId="9" borderId="15" xfId="0" applyFill="1" applyBorder="1" applyAlignment="1">
      <alignment horizontal="center" vertical="center"/>
    </xf>
    <xf numFmtId="0" fontId="9" fillId="0" borderId="13"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0" fillId="0" borderId="15" xfId="0" applyBorder="1" applyAlignment="1">
      <alignment horizontal="center" vertical="center"/>
    </xf>
  </cellXfs>
  <cellStyles count="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50"/>
      <color rgb="FF7030A0"/>
      <color rgb="FF70AD47"/>
      <color rgb="FFED7D31"/>
      <color rgb="FF000000"/>
      <color rgb="FF4472C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FR" sz="1800" b="1"/>
              <a:t>positionnement du candidat au regard des compétences évaluées</a:t>
            </a:r>
          </a:p>
        </c:rich>
      </c:tx>
      <c:layout>
        <c:manualLayout>
          <c:xMode val="edge"/>
          <c:yMode val="edge"/>
          <c:x val="0.12569374143719611"/>
          <c:y val="3.1173436853233691E-2"/>
        </c:manualLayout>
      </c:layout>
      <c:spPr>
        <a:noFill/>
        <a:ln>
          <a:noFill/>
        </a:ln>
        <a:effectLst/>
      </c:spPr>
    </c:title>
    <c:plotArea>
      <c:layout>
        <c:manualLayout>
          <c:layoutTarget val="inner"/>
          <c:xMode val="edge"/>
          <c:yMode val="edge"/>
          <c:x val="0.28203429638216831"/>
          <c:y val="0.25582314977445147"/>
          <c:w val="0.44460348383794296"/>
          <c:h val="0.64269723536731072"/>
        </c:manualLayout>
      </c:layout>
      <c:radarChart>
        <c:radarStyle val="filled"/>
        <c:ser>
          <c:idx val="0"/>
          <c:order val="0"/>
          <c:tx>
            <c:strRef>
              <c:f>Feuil1!$A$3</c:f>
              <c:strCache>
                <c:ptCount val="1"/>
                <c:pt idx="0">
                  <c:v>EP1-S1 – Production alimentaire : Situation d’évaluation en établissement</c:v>
                </c:pt>
              </c:strCache>
            </c:strRef>
          </c:tx>
          <c:spPr>
            <a:solidFill>
              <a:srgbClr val="C00000">
                <a:alpha val="30588"/>
              </a:srgbClr>
            </a:solidFill>
            <a:ln w="12700">
              <a:noFill/>
            </a:ln>
            <a:effectLst/>
          </c:spPr>
          <c:cat>
            <c:strRef>
              <c:f>(Feuil1!$A$4:$A$7,Feuil1!$A$9:$A$10,Feuil1!$A$12:$A$14,Feuil1!$A$16:$A$18)</c:f>
              <c:strCache>
                <c:ptCount val="12"/>
                <c:pt idx="0">
                  <c:v>C2 - Réaliser les opérations préliminaires sur les produits alimentaires</c:v>
                </c:pt>
                <c:pt idx="1">
                  <c:v>C3 - Réaliser des préparations et des cuissons simples</c:v>
                </c:pt>
                <c:pt idx="2">
                  <c:v>C5 - Mettre en œuvre les opérations d’entretien manuelles et mécanisées dans les espaces de production</c:v>
                </c:pt>
                <c:pt idx="3">
                  <c:v>Partie écrite (savoirs associés du pôle 1)</c:v>
                </c:pt>
                <c:pt idx="4">
                  <c:v>C1 - Réceptionner et stocker les produits alimentaires et non alimentaires</c:v>
                </c:pt>
                <c:pt idx="5">
                  <c:v>C4 - Assembler, dresser et conditionner les préparations alimentaires</c:v>
                </c:pt>
                <c:pt idx="6">
                  <c:v>C6 – Mettre en place et réapprovisionner les espaces de distribution, de vente et de consommation</c:v>
                </c:pt>
                <c:pt idx="7">
                  <c:v>C9 – Encaisser les prestations</c:v>
                </c:pt>
                <c:pt idx="8">
                  <c:v>Partie orale (savoirs associés du pôle 2) : questions portant sur des documents professionnels et sur la pratique réalisée par le candidat</c:v>
                </c:pt>
                <c:pt idx="9">
                  <c:v>C7 - Accueillir, informer, conseiller les clients ou les convives et contribuer à la vente additionnelle</c:v>
                </c:pt>
                <c:pt idx="10">
                  <c:v>C8 – Assurer le service des clients ou convives</c:v>
                </c:pt>
                <c:pt idx="11">
                  <c:v>C10- Mettre en œuvre les opérations d’entretien manuelles et mécanisées dans les espaces de distribution, vente, consommation et les locaux annexes</c:v>
                </c:pt>
              </c:strCache>
            </c:strRef>
          </c:cat>
          <c:val>
            <c:numRef>
              <c:f>(Feuil1!$B$4:$B$7,Feuil1!$B$9:$B$10,Feuil1!$B$12:$B$14,Feuil1!$B$16:$B$18)</c:f>
              <c:numCache>
                <c:formatCode>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702C-0C46-9CC1-F77EE0C7A777}"/>
            </c:ext>
          </c:extLst>
        </c:ser>
        <c:ser>
          <c:idx val="1"/>
          <c:order val="1"/>
          <c:tx>
            <c:strRef>
              <c:f>Feuil1!$A$8</c:f>
              <c:strCache>
                <c:ptCount val="1"/>
                <c:pt idx="0">
                  <c:v>EP1-S2 – Production alimentaire : Situation d’évaluation en milieu professionnel</c:v>
                </c:pt>
              </c:strCache>
            </c:strRef>
          </c:tx>
          <c:spPr>
            <a:solidFill>
              <a:schemeClr val="accent4">
                <a:lumMod val="50000"/>
                <a:alpha val="30196"/>
              </a:schemeClr>
            </a:solidFill>
            <a:ln w="12700">
              <a:noFill/>
            </a:ln>
            <a:effectLst/>
          </c:spPr>
          <c:val>
            <c:numRef>
              <c:f>(Feuil1!$C$4:$C$7,Feuil1!$C$9:$C$10,Feuil1!$C$12:$C$14,Feuil1!$C$16:$C$18)</c:f>
              <c:numCache>
                <c:formatCode>0%</c:formatCode>
                <c:ptCount val="12"/>
                <c:pt idx="3">
                  <c:v>0</c:v>
                </c:pt>
                <c:pt idx="4">
                  <c:v>0</c:v>
                </c:pt>
                <c:pt idx="5">
                  <c:v>0</c:v>
                </c:pt>
              </c:numCache>
            </c:numRef>
          </c:val>
          <c:extLst xmlns:c16r2="http://schemas.microsoft.com/office/drawing/2015/06/chart">
            <c:ext xmlns:c16="http://schemas.microsoft.com/office/drawing/2014/chart" uri="{C3380CC4-5D6E-409C-BE32-E72D297353CC}">
              <c16:uniqueId val="{00000001-702C-0C46-9CC1-F77EE0C7A777}"/>
            </c:ext>
          </c:extLst>
        </c:ser>
        <c:ser>
          <c:idx val="3"/>
          <c:order val="2"/>
          <c:tx>
            <c:strRef>
              <c:f>Feuil1!$A$11</c:f>
              <c:strCache>
                <c:ptCount val="1"/>
                <c:pt idx="0">
                  <c:v>EP2-S1 – Service en restauration : Situation d’évaluation en établissement</c:v>
                </c:pt>
              </c:strCache>
            </c:strRef>
          </c:tx>
          <c:spPr>
            <a:solidFill>
              <a:srgbClr val="7030A0">
                <a:alpha val="29804"/>
              </a:srgbClr>
            </a:solidFill>
            <a:ln w="12700">
              <a:noFill/>
            </a:ln>
            <a:effectLst/>
          </c:spPr>
          <c:val>
            <c:numRef>
              <c:f>(Feuil1!$D$4:$D$7,Feuil1!$D$9:$D$10,Feuil1!$D$12:$D$14,Feuil1!$D$16:$D$18)</c:f>
              <c:numCache>
                <c:formatCode>0%</c:formatCode>
                <c:ptCount val="12"/>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2-702C-0C46-9CC1-F77EE0C7A777}"/>
            </c:ext>
          </c:extLst>
        </c:ser>
        <c:ser>
          <c:idx val="4"/>
          <c:order val="3"/>
          <c:tx>
            <c:v>EP2-S2 – Service en restauration : Situation d'évaluation en milieu professionnel</c:v>
          </c:tx>
          <c:spPr>
            <a:solidFill>
              <a:srgbClr val="FFC000">
                <a:alpha val="30196"/>
              </a:srgbClr>
            </a:solidFill>
            <a:ln w="12700">
              <a:noFill/>
            </a:ln>
            <a:effectLst/>
          </c:spPr>
          <c:val>
            <c:numRef>
              <c:f>(Feuil1!$E$4:$E$7,Feuil1!$E$9:$E$10,Feuil1!$E$12:$E$14,Feuil1!$E$16:$E$18)</c:f>
              <c:numCache>
                <c:formatCode>0%</c:formatCode>
                <c:ptCount val="12"/>
                <c:pt idx="0">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702C-0C46-9CC1-F77EE0C7A777}"/>
            </c:ext>
          </c:extLst>
        </c:ser>
        <c:dLbls/>
        <c:axId val="130787584"/>
        <c:axId val="130801664"/>
      </c:radarChart>
      <c:catAx>
        <c:axId val="13078758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801664"/>
        <c:crosses val="autoZero"/>
        <c:auto val="1"/>
        <c:lblAlgn val="ctr"/>
        <c:lblOffset val="100"/>
      </c:catAx>
      <c:valAx>
        <c:axId val="130801664"/>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87584"/>
        <c:crosses val="autoZero"/>
        <c:crossBetween val="between"/>
      </c:valAx>
      <c:spPr>
        <a:noFill/>
        <a:ln>
          <a:noFill/>
        </a:ln>
        <a:effectLst/>
      </c:spPr>
    </c:plotArea>
    <c:legend>
      <c:legendPos val="t"/>
      <c:legendEntry>
        <c:idx val="3"/>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Entry>
      <c:layout>
        <c:manualLayout>
          <c:xMode val="edge"/>
          <c:yMode val="edge"/>
          <c:x val="0"/>
          <c:y val="0.10713172343378249"/>
          <c:w val="1"/>
          <c:h val="7.3242846648095744E-2"/>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FR" sz="1800" b="1"/>
              <a:t>positionnement du candidat au regard des compétences évaluées</a:t>
            </a:r>
          </a:p>
        </c:rich>
      </c:tx>
      <c:layout>
        <c:manualLayout>
          <c:xMode val="edge"/>
          <c:yMode val="edge"/>
          <c:x val="0.16699393537731641"/>
          <c:y val="3.1173458027165448E-2"/>
        </c:manualLayout>
      </c:layout>
      <c:spPr>
        <a:noFill/>
        <a:ln>
          <a:noFill/>
        </a:ln>
        <a:effectLst/>
      </c:spPr>
    </c:title>
    <c:plotArea>
      <c:layout>
        <c:manualLayout>
          <c:layoutTarget val="inner"/>
          <c:xMode val="edge"/>
          <c:yMode val="edge"/>
          <c:x val="0.33477621910487676"/>
          <c:y val="0.27448703180639494"/>
          <c:w val="0.35030522988233687"/>
          <c:h val="0.65465278764002222"/>
        </c:manualLayout>
      </c:layout>
      <c:radarChart>
        <c:radarStyle val="filled"/>
        <c:ser>
          <c:idx val="0"/>
          <c:order val="0"/>
          <c:tx>
            <c:strRef>
              <c:f>Feuil1!$A$3</c:f>
              <c:strCache>
                <c:ptCount val="1"/>
                <c:pt idx="0">
                  <c:v>EP1-S1 – Production alimentaire : Situation d’évaluation en établissement</c:v>
                </c:pt>
              </c:strCache>
            </c:strRef>
          </c:tx>
          <c:spPr>
            <a:solidFill>
              <a:srgbClr val="C00000">
                <a:alpha val="30588"/>
              </a:srgbClr>
            </a:solidFill>
            <a:ln w="12700">
              <a:noFill/>
            </a:ln>
            <a:effectLst/>
          </c:spPr>
          <c:cat>
            <c:strRef>
              <c:f>(Feuil1!$A$4:$A$7,Feuil1!$A$9:$A$10,Feuil1!$A$12:$A$14,Feuil1!$A$16:$A$18)</c:f>
              <c:strCache>
                <c:ptCount val="12"/>
                <c:pt idx="0">
                  <c:v>C2 - Réaliser les opérations préliminaires sur les produits alimentaires</c:v>
                </c:pt>
                <c:pt idx="1">
                  <c:v>C3 - Réaliser des préparations et des cuissons simples</c:v>
                </c:pt>
                <c:pt idx="2">
                  <c:v>C5 - Mettre en œuvre les opérations d’entretien manuelles et mécanisées dans les espaces de production</c:v>
                </c:pt>
                <c:pt idx="3">
                  <c:v>Partie écrite (savoirs associés du pôle 1)</c:v>
                </c:pt>
                <c:pt idx="4">
                  <c:v>C1 - Réceptionner et stocker les produits alimentaires et non alimentaires</c:v>
                </c:pt>
                <c:pt idx="5">
                  <c:v>C4 - Assembler, dresser et conditionner les préparations alimentaires</c:v>
                </c:pt>
                <c:pt idx="6">
                  <c:v>C6 – Mettre en place et réapprovisionner les espaces de distribution, de vente et de consommation</c:v>
                </c:pt>
                <c:pt idx="7">
                  <c:v>C9 – Encaisser les prestations</c:v>
                </c:pt>
                <c:pt idx="8">
                  <c:v>Partie orale (savoirs associés du pôle 2) : questions portant sur des documents professionnels et sur la pratique réalisée par le candidat</c:v>
                </c:pt>
                <c:pt idx="9">
                  <c:v>C7 - Accueillir, informer, conseiller les clients ou les convives et contribuer à la vente additionnelle</c:v>
                </c:pt>
                <c:pt idx="10">
                  <c:v>C8 – Assurer le service des clients ou convives</c:v>
                </c:pt>
                <c:pt idx="11">
                  <c:v>C10- Mettre en œuvre les opérations d’entretien manuelles et mécanisées dans les espaces de distribution, vente, consommation et les locaux annexes</c:v>
                </c:pt>
              </c:strCache>
            </c:strRef>
          </c:cat>
          <c:val>
            <c:numRef>
              <c:f>(Feuil1!$B$4:$B$7,Feuil1!$B$9:$B$10,Feuil1!$B$12:$B$14,Feuil1!$B$16:$B$18)</c:f>
              <c:numCache>
                <c:formatCode>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6F91-1947-8E71-32DB8B778AE5}"/>
            </c:ext>
          </c:extLst>
        </c:ser>
        <c:ser>
          <c:idx val="1"/>
          <c:order val="1"/>
          <c:tx>
            <c:strRef>
              <c:f>Feuil1!$A$8</c:f>
              <c:strCache>
                <c:ptCount val="1"/>
                <c:pt idx="0">
                  <c:v>EP1-S2 – Production alimentaire : Situation d’évaluation en milieu professionnel</c:v>
                </c:pt>
              </c:strCache>
            </c:strRef>
          </c:tx>
          <c:spPr>
            <a:solidFill>
              <a:schemeClr val="accent4">
                <a:lumMod val="50000"/>
                <a:alpha val="30196"/>
              </a:schemeClr>
            </a:solidFill>
            <a:ln w="12700">
              <a:noFill/>
            </a:ln>
            <a:effectLst/>
          </c:spPr>
          <c:val>
            <c:numRef>
              <c:f>(Feuil1!$C$4:$C$7,Feuil1!$C$9:$C$10,Feuil1!$C$12:$C$14,Feuil1!$C$16:$C$18)</c:f>
              <c:numCache>
                <c:formatCode>0%</c:formatCode>
                <c:ptCount val="12"/>
                <c:pt idx="3">
                  <c:v>0</c:v>
                </c:pt>
                <c:pt idx="4">
                  <c:v>0</c:v>
                </c:pt>
                <c:pt idx="5">
                  <c:v>0</c:v>
                </c:pt>
              </c:numCache>
            </c:numRef>
          </c:val>
          <c:extLst xmlns:c16r2="http://schemas.microsoft.com/office/drawing/2015/06/chart">
            <c:ext xmlns:c16="http://schemas.microsoft.com/office/drawing/2014/chart" uri="{C3380CC4-5D6E-409C-BE32-E72D297353CC}">
              <c16:uniqueId val="{00000002-6F91-1947-8E71-32DB8B778AE5}"/>
            </c:ext>
          </c:extLst>
        </c:ser>
        <c:ser>
          <c:idx val="3"/>
          <c:order val="2"/>
          <c:tx>
            <c:strRef>
              <c:f>Feuil1!$A$11</c:f>
              <c:strCache>
                <c:ptCount val="1"/>
                <c:pt idx="0">
                  <c:v>EP2-S1 – Service en restauration : Situation d’évaluation en établissement</c:v>
                </c:pt>
              </c:strCache>
            </c:strRef>
          </c:tx>
          <c:spPr>
            <a:solidFill>
              <a:srgbClr val="7030A0">
                <a:alpha val="29804"/>
              </a:srgbClr>
            </a:solidFill>
            <a:ln w="12700">
              <a:noFill/>
            </a:ln>
            <a:effectLst/>
          </c:spPr>
          <c:val>
            <c:numRef>
              <c:f>(Feuil1!$D$4:$D$7,Feuil1!$D$9:$D$10,Feuil1!$D$12:$D$14,Feuil1!$D$16:$D$18)</c:f>
              <c:numCache>
                <c:formatCode>0%</c:formatCode>
                <c:ptCount val="12"/>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4-6F91-1947-8E71-32DB8B778AE5}"/>
            </c:ext>
          </c:extLst>
        </c:ser>
        <c:ser>
          <c:idx val="4"/>
          <c:order val="3"/>
          <c:tx>
            <c:strRef>
              <c:f>Feuil1!$A$15</c:f>
              <c:strCache>
                <c:ptCount val="1"/>
                <c:pt idx="0">
                  <c:v>EP2-S2 – Service en restauration : Situation d’évaluation en milieu rofessionnel</c:v>
                </c:pt>
              </c:strCache>
            </c:strRef>
          </c:tx>
          <c:spPr>
            <a:solidFill>
              <a:srgbClr val="FFC000">
                <a:alpha val="30196"/>
              </a:srgbClr>
            </a:solidFill>
            <a:ln w="12700">
              <a:noFill/>
            </a:ln>
            <a:effectLst/>
          </c:spPr>
          <c:val>
            <c:numRef>
              <c:f>(Feuil1!$E$4:$E$7,Feuil1!$E$9:$E$10,Feuil1!$E$12:$E$14,Feuil1!$E$16:$E$18)</c:f>
              <c:numCache>
                <c:formatCode>0%</c:formatCode>
                <c:ptCount val="12"/>
                <c:pt idx="0">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6F91-1947-8E71-32DB8B778AE5}"/>
            </c:ext>
          </c:extLst>
        </c:ser>
        <c:dLbls/>
        <c:axId val="88753280"/>
        <c:axId val="88754816"/>
      </c:radarChart>
      <c:catAx>
        <c:axId val="8875328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754816"/>
        <c:crosses val="autoZero"/>
        <c:auto val="1"/>
        <c:lblAlgn val="ctr"/>
        <c:lblOffset val="100"/>
      </c:catAx>
      <c:valAx>
        <c:axId val="88754816"/>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753280"/>
        <c:crosses val="autoZero"/>
        <c:crossBetween val="between"/>
      </c:valAx>
      <c:spPr>
        <a:noFill/>
        <a:ln>
          <a:noFill/>
        </a:ln>
        <a:effectLst/>
      </c:spPr>
    </c:plotArea>
    <c:legend>
      <c:legendPos val="t"/>
      <c:layout>
        <c:manualLayout>
          <c:xMode val="edge"/>
          <c:yMode val="edge"/>
          <c:x val="5.6249717282333696E-2"/>
          <c:y val="0.12686492845708916"/>
          <c:w val="0.89701944571557812"/>
          <c:h val="7.7189549703080701E-2"/>
        </c:manualLayout>
      </c:layout>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125779</xdr:rowOff>
    </xdr:from>
    <xdr:to>
      <xdr:col>6</xdr:col>
      <xdr:colOff>1127125</xdr:colOff>
      <xdr:row>24</xdr:row>
      <xdr:rowOff>3259643</xdr:rowOff>
    </xdr:to>
    <xdr:graphicFrame macro="">
      <xdr:nvGraphicFramePr>
        <xdr:cNvPr id="2" name="Graphique 1">
          <a:extLst>
            <a:ext uri="{FF2B5EF4-FFF2-40B4-BE49-F238E27FC236}">
              <a16:creationId xmlns:a16="http://schemas.microsoft.com/office/drawing/2014/main" xmlns="" id="{F75085FA-CAFB-EB4E-AFEA-4F23C11BD0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18</xdr:row>
      <xdr:rowOff>176530</xdr:rowOff>
    </xdr:from>
    <xdr:to>
      <xdr:col>1</xdr:col>
      <xdr:colOff>768350</xdr:colOff>
      <xdr:row>48</xdr:row>
      <xdr:rowOff>165100</xdr:rowOff>
    </xdr:to>
    <xdr:graphicFrame macro="">
      <xdr:nvGraphicFramePr>
        <xdr:cNvPr id="7" name="Graphique 6">
          <a:extLst>
            <a:ext uri="{FF2B5EF4-FFF2-40B4-BE49-F238E27FC236}">
              <a16:creationId xmlns:a16="http://schemas.microsoft.com/office/drawing/2014/main" xmlns="" id="{6BC6D0DC-3279-6645-B857-F187488728C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euil1">
    <pageSetUpPr fitToPage="1"/>
  </sheetPr>
  <dimension ref="A1:AP27"/>
  <sheetViews>
    <sheetView tabSelected="1" workbookViewId="0">
      <selection activeCell="D4" sqref="D4:G4"/>
    </sheetView>
  </sheetViews>
  <sheetFormatPr baseColWidth="10" defaultColWidth="11.42578125" defaultRowHeight="15" outlineLevelRow="1"/>
  <cols>
    <col min="1" max="1" width="17.7109375" style="19" customWidth="1"/>
    <col min="2" max="2" width="46.28515625" style="19" customWidth="1"/>
    <col min="3" max="3" width="8.140625" style="23" customWidth="1"/>
    <col min="4" max="4" width="15" style="23" customWidth="1"/>
    <col min="5" max="5" width="8.42578125" style="19" customWidth="1"/>
    <col min="6" max="6" width="1.140625" style="19" customWidth="1"/>
    <col min="7" max="7" width="15" style="23" customWidth="1"/>
    <col min="8" max="16384" width="11.42578125" style="19"/>
  </cols>
  <sheetData>
    <row r="1" spans="1:40" s="17" customFormat="1">
      <c r="A1" s="94"/>
      <c r="B1" s="94"/>
      <c r="C1" s="94"/>
      <c r="D1" s="94"/>
      <c r="E1" s="94"/>
      <c r="F1" s="94"/>
      <c r="G1" s="94"/>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customFormat="1" ht="30" customHeight="1">
      <c r="A2" s="91" t="s">
        <v>17</v>
      </c>
      <c r="B2" s="90" t="s">
        <v>152</v>
      </c>
      <c r="C2" s="91" t="s">
        <v>18</v>
      </c>
      <c r="D2" s="104">
        <v>2022</v>
      </c>
      <c r="E2" s="104"/>
      <c r="F2" s="104"/>
      <c r="G2" s="105"/>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customFormat="1" ht="30" customHeight="1">
      <c r="A3" s="91" t="s">
        <v>16</v>
      </c>
      <c r="B3" s="104"/>
      <c r="C3" s="104"/>
      <c r="D3" s="104"/>
      <c r="E3" s="104"/>
      <c r="F3" s="104"/>
      <c r="G3" s="105"/>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customFormat="1" ht="30" customHeight="1">
      <c r="A4" s="107" t="s">
        <v>150</v>
      </c>
      <c r="B4" s="105"/>
      <c r="C4" s="91" t="s">
        <v>78</v>
      </c>
      <c r="D4" s="106"/>
      <c r="E4" s="104"/>
      <c r="F4" s="104"/>
      <c r="G4" s="105"/>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0" customFormat="1" ht="20.100000000000001" customHeight="1">
      <c r="A5" s="97"/>
      <c r="B5" s="97"/>
      <c r="C5" s="97"/>
      <c r="D5" s="97"/>
      <c r="E5" s="97"/>
      <c r="F5" s="97"/>
      <c r="G5" s="9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1:40" customFormat="1" ht="78" customHeight="1">
      <c r="A6" s="98" t="s">
        <v>129</v>
      </c>
      <c r="B6" s="99"/>
      <c r="C6" s="99"/>
      <c r="D6" s="99"/>
      <c r="E6" s="99"/>
      <c r="F6" s="99"/>
      <c r="G6" s="100"/>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8" spans="1:40" ht="15.75">
      <c r="A8" s="21" t="s">
        <v>62</v>
      </c>
    </row>
    <row r="9" spans="1:40" ht="15.75">
      <c r="A9" s="20" t="s">
        <v>56</v>
      </c>
    </row>
    <row r="10" spans="1:40" ht="15.75">
      <c r="A10" s="20" t="s">
        <v>57</v>
      </c>
    </row>
    <row r="11" spans="1:40" ht="15.75">
      <c r="A11" s="20"/>
    </row>
    <row r="12" spans="1:40" ht="30" customHeight="1">
      <c r="A12" s="101" t="s">
        <v>58</v>
      </c>
      <c r="B12" s="102"/>
      <c r="C12" s="102"/>
      <c r="D12" s="102"/>
      <c r="E12" s="102"/>
      <c r="F12" s="102"/>
      <c r="G12" s="103"/>
    </row>
    <row r="13" spans="1:40" ht="21">
      <c r="A13" s="22"/>
      <c r="B13" s="33"/>
      <c r="C13" s="23" t="s">
        <v>59</v>
      </c>
      <c r="D13" s="27" t="s">
        <v>130</v>
      </c>
      <c r="E13" s="33"/>
      <c r="F13" s="33"/>
      <c r="G13" s="23" t="s">
        <v>134</v>
      </c>
    </row>
    <row r="14" spans="1:40" s="24" customFormat="1" ht="24.95" customHeight="1">
      <c r="A14" s="51" t="s">
        <v>60</v>
      </c>
      <c r="B14" s="52" t="s">
        <v>63</v>
      </c>
      <c r="C14" s="53">
        <v>5</v>
      </c>
      <c r="D14" s="57">
        <f>SUM(D15:D16)</f>
        <v>0</v>
      </c>
      <c r="E14" s="55" t="s">
        <v>131</v>
      </c>
      <c r="F14" s="34"/>
      <c r="G14" s="57">
        <f>CEILING(D14/C14,0.5)</f>
        <v>0</v>
      </c>
    </row>
    <row r="15" spans="1:40" ht="15.75">
      <c r="A15" s="31"/>
      <c r="B15" s="63" t="s">
        <v>136</v>
      </c>
      <c r="C15" s="54">
        <v>3</v>
      </c>
      <c r="D15" s="58" t="str">
        <f>'EP1-S1'!G33</f>
        <v/>
      </c>
      <c r="E15" s="32" t="s">
        <v>85</v>
      </c>
      <c r="F15" s="33"/>
      <c r="G15" s="58" t="e">
        <f>D15/C15</f>
        <v>#VALUE!</v>
      </c>
    </row>
    <row r="16" spans="1:40" ht="15.75">
      <c r="A16" s="31"/>
      <c r="B16" s="63" t="s">
        <v>137</v>
      </c>
      <c r="C16" s="54">
        <v>2</v>
      </c>
      <c r="D16" s="58" t="str">
        <f>'EP1-S2'!G25</f>
        <v/>
      </c>
      <c r="E16" s="32" t="s">
        <v>92</v>
      </c>
      <c r="F16" s="33"/>
      <c r="G16" s="58" t="e">
        <f>D16/C16</f>
        <v>#VALUE!</v>
      </c>
    </row>
    <row r="17" spans="1:42" ht="15.75">
      <c r="A17" s="25"/>
      <c r="B17" s="26"/>
      <c r="C17" s="27"/>
      <c r="D17" s="28"/>
      <c r="E17" s="23"/>
      <c r="F17" s="33"/>
    </row>
    <row r="18" spans="1:42" ht="15.75">
      <c r="A18" s="25"/>
      <c r="B18" s="33"/>
      <c r="C18" s="23" t="s">
        <v>59</v>
      </c>
      <c r="D18" s="27" t="s">
        <v>130</v>
      </c>
      <c r="E18" s="23"/>
      <c r="F18" s="33"/>
      <c r="G18" s="23" t="s">
        <v>134</v>
      </c>
    </row>
    <row r="19" spans="1:42" s="24" customFormat="1" ht="24.95" customHeight="1">
      <c r="A19" s="46" t="s">
        <v>61</v>
      </c>
      <c r="B19" s="47" t="s">
        <v>64</v>
      </c>
      <c r="C19" s="48">
        <v>6</v>
      </c>
      <c r="D19" s="59">
        <f>SUM(D20:D21)</f>
        <v>0</v>
      </c>
      <c r="E19" s="56" t="s">
        <v>132</v>
      </c>
      <c r="F19" s="34"/>
      <c r="G19" s="59">
        <f>CEILING(D19/C19,0.5)</f>
        <v>0</v>
      </c>
    </row>
    <row r="20" spans="1:42" ht="15.75">
      <c r="A20" s="29"/>
      <c r="B20" s="64" t="s">
        <v>138</v>
      </c>
      <c r="C20" s="49">
        <v>3</v>
      </c>
      <c r="D20" s="60" t="str">
        <f>'EP2-S1'!G30</f>
        <v/>
      </c>
      <c r="E20" s="30" t="s">
        <v>85</v>
      </c>
      <c r="F20" s="33"/>
      <c r="G20" s="60" t="e">
        <f>D20/C20</f>
        <v>#VALUE!</v>
      </c>
    </row>
    <row r="21" spans="1:42" ht="15" customHeight="1">
      <c r="A21" s="50"/>
      <c r="B21" s="93" t="s">
        <v>139</v>
      </c>
      <c r="C21" s="30">
        <v>3</v>
      </c>
      <c r="D21" s="60" t="str">
        <f>'EP2-S2'!G31</f>
        <v/>
      </c>
      <c r="E21" s="30" t="s">
        <v>85</v>
      </c>
      <c r="F21" s="33"/>
      <c r="G21" s="60" t="e">
        <f>D21/C21</f>
        <v>#VALUE!</v>
      </c>
    </row>
    <row r="22" spans="1:42" ht="6" customHeight="1">
      <c r="A22" s="20"/>
      <c r="F22" s="33"/>
    </row>
    <row r="23" spans="1:42" ht="11.1" customHeight="1">
      <c r="A23" s="95" t="s">
        <v>133</v>
      </c>
      <c r="B23" s="96"/>
    </row>
    <row r="24" spans="1:42" ht="260.10000000000002" customHeight="1" outlineLevel="1">
      <c r="C24" s="19"/>
      <c r="D24" s="19"/>
      <c r="G24" s="19"/>
    </row>
    <row r="25" spans="1:42" ht="267.95" customHeight="1" outlineLevel="1">
      <c r="A25" s="81"/>
      <c r="B25" s="81"/>
      <c r="C25" s="82"/>
      <c r="D25" s="82"/>
      <c r="E25" s="81"/>
      <c r="F25" s="81"/>
      <c r="G25" s="82"/>
    </row>
    <row r="26" spans="1:42" customFormat="1" ht="156" customHeight="1">
      <c r="A26" s="19"/>
      <c r="B26" s="19"/>
      <c r="C26" s="19"/>
      <c r="D26" s="19"/>
      <c r="E26" s="19"/>
      <c r="F26" s="19"/>
      <c r="G26" s="19"/>
      <c r="H26" s="19"/>
      <c r="I26" s="19"/>
      <c r="J26" s="19"/>
      <c r="K26" s="19"/>
      <c r="L26" s="19"/>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2">
      <c r="C27" s="19"/>
      <c r="D27" s="19"/>
      <c r="G27" s="19"/>
    </row>
  </sheetData>
  <sheetProtection sheet="1" objects="1" scenarios="1" selectLockedCells="1"/>
  <mergeCells count="9">
    <mergeCell ref="A1:G1"/>
    <mergeCell ref="A23:B23"/>
    <mergeCell ref="A5:G5"/>
    <mergeCell ref="A6:G6"/>
    <mergeCell ref="A12:G12"/>
    <mergeCell ref="D2:G2"/>
    <mergeCell ref="B3:G3"/>
    <mergeCell ref="D4:G4"/>
    <mergeCell ref="A4:B4"/>
  </mergeCells>
  <printOptions horizontalCentered="1"/>
  <pageMargins left="0.31496062992125984" right="0.31496062992125984" top="0.35433070866141736" bottom="0.3937007874015748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sheetPr codeName="Feuil2"/>
  <dimension ref="A2:E18"/>
  <sheetViews>
    <sheetView workbookViewId="0">
      <selection activeCell="E28" sqref="E28"/>
    </sheetView>
  </sheetViews>
  <sheetFormatPr baseColWidth="10" defaultRowHeight="15"/>
  <cols>
    <col min="1" max="1" width="117.28515625" bestFit="1" customWidth="1"/>
    <col min="2" max="2" width="10.85546875" style="65"/>
  </cols>
  <sheetData>
    <row r="2" spans="1:5">
      <c r="B2" s="65" t="s">
        <v>144</v>
      </c>
      <c r="C2" s="65" t="s">
        <v>145</v>
      </c>
      <c r="D2" s="65" t="s">
        <v>146</v>
      </c>
      <c r="E2" s="65" t="s">
        <v>147</v>
      </c>
    </row>
    <row r="3" spans="1:5">
      <c r="A3" s="68" t="s">
        <v>141</v>
      </c>
      <c r="B3" s="69"/>
      <c r="C3" s="69"/>
      <c r="D3" s="69"/>
      <c r="E3" s="69"/>
    </row>
    <row r="4" spans="1:5">
      <c r="A4" s="66" t="str">
        <f>'EP1-S1'!A11:I11</f>
        <v>C2 - Réaliser les opérations préliminaires sur les produits alimentaires</v>
      </c>
      <c r="B4" s="67" t="e">
        <f>'EP1-S1'!$G16/20</f>
        <v>#VALUE!</v>
      </c>
      <c r="C4" s="67"/>
      <c r="D4" s="67"/>
      <c r="E4" s="67" t="e">
        <f>B4</f>
        <v>#VALUE!</v>
      </c>
    </row>
    <row r="5" spans="1:5">
      <c r="A5" s="66" t="str">
        <f>'EP1-S1'!A18:I18</f>
        <v>C3 - Réaliser des préparations et des cuissons simples</v>
      </c>
      <c r="B5" s="67" t="e">
        <f>'EP1-S1'!$G22/20</f>
        <v>#VALUE!</v>
      </c>
      <c r="C5" s="67"/>
      <c r="D5" s="67"/>
      <c r="E5" s="67"/>
    </row>
    <row r="6" spans="1:5">
      <c r="A6" s="66" t="str">
        <f>'EP1-S1'!A24:I24</f>
        <v>C5 - Mettre en œuvre les opérations d’entretien manuelles et mécanisées dans les espaces de production</v>
      </c>
      <c r="B6" s="67" t="e">
        <f>'EP1-S1'!$G28/10</f>
        <v>#VALUE!</v>
      </c>
      <c r="C6" s="67"/>
      <c r="D6" s="67"/>
      <c r="E6" s="67"/>
    </row>
    <row r="7" spans="1:5">
      <c r="A7" s="66" t="str">
        <f>'EP1-S1'!A30:I30</f>
        <v>Partie écrite (savoirs associés du pôle 1)</v>
      </c>
      <c r="B7" s="67">
        <f>'EP1-S1'!$G31/20</f>
        <v>0</v>
      </c>
      <c r="C7" s="67">
        <f>B7</f>
        <v>0</v>
      </c>
      <c r="D7" s="67"/>
      <c r="E7" s="67"/>
    </row>
    <row r="8" spans="1:5">
      <c r="A8" s="68" t="s">
        <v>143</v>
      </c>
      <c r="B8" s="69"/>
      <c r="C8" s="69"/>
      <c r="D8" s="69"/>
      <c r="E8" s="69"/>
    </row>
    <row r="9" spans="1:5">
      <c r="A9" s="66" t="str">
        <f>'EP1-S2'!A11:I11</f>
        <v>C1 - Réceptionner et stocker les produits alimentaires et non alimentaires</v>
      </c>
      <c r="B9" s="67"/>
      <c r="C9" s="67" t="e">
        <f>'EP1-S2'!$G15/10</f>
        <v>#VALUE!</v>
      </c>
      <c r="D9" s="67"/>
      <c r="E9" s="67"/>
    </row>
    <row r="10" spans="1:5">
      <c r="A10" s="66" t="str">
        <f>'EP1-S2'!A17:I17</f>
        <v>C4 - Assembler, dresser et conditionner les préparations alimentaires</v>
      </c>
      <c r="B10" s="67"/>
      <c r="C10" s="67" t="e">
        <f>'EP1-S2'!$G23/30</f>
        <v>#VALUE!</v>
      </c>
      <c r="D10" s="67" t="e">
        <f>C10</f>
        <v>#VALUE!</v>
      </c>
      <c r="E10" s="67"/>
    </row>
    <row r="11" spans="1:5">
      <c r="A11" s="72" t="s">
        <v>142</v>
      </c>
      <c r="B11" s="74"/>
      <c r="C11" s="74"/>
      <c r="D11" s="74"/>
      <c r="E11" s="74"/>
    </row>
    <row r="12" spans="1:5">
      <c r="A12" s="70" t="str">
        <f>'EP2-S1'!A11:I11</f>
        <v>C6 – Mettre en place et réapprovisionner les espaces de distribution, de vente et de consommation</v>
      </c>
      <c r="B12" s="71"/>
      <c r="C12" s="71"/>
      <c r="D12" s="71" t="e">
        <f>'EP2-S1'!$G18/30</f>
        <v>#VALUE!</v>
      </c>
      <c r="E12" s="71"/>
    </row>
    <row r="13" spans="1:5">
      <c r="A13" s="70" t="str">
        <f>'EP2-S1'!A20:I20</f>
        <v>C9 – Encaisser les prestations</v>
      </c>
      <c r="B13" s="71"/>
      <c r="C13" s="71"/>
      <c r="D13" s="71" t="e">
        <f>'EP2-S1'!$G25/20</f>
        <v>#VALUE!</v>
      </c>
      <c r="E13" s="71"/>
    </row>
    <row r="14" spans="1:5">
      <c r="A14" s="70" t="str">
        <f>'EP2-S1'!A27:I27</f>
        <v>Partie orale (savoirs associés du pôle 2) : questions portant sur des documents professionnels et sur la pratique réalisée par le candidat</v>
      </c>
      <c r="B14" s="71"/>
      <c r="C14" s="71"/>
      <c r="D14" s="71">
        <f>'EP2-S1'!$G28/10</f>
        <v>0</v>
      </c>
      <c r="E14" s="71">
        <f>D14</f>
        <v>0</v>
      </c>
    </row>
    <row r="15" spans="1:5">
      <c r="A15" s="72" t="s">
        <v>148</v>
      </c>
      <c r="B15" s="73"/>
      <c r="C15" s="73"/>
      <c r="D15" s="73"/>
      <c r="E15" s="73"/>
    </row>
    <row r="16" spans="1:5">
      <c r="A16" s="70" t="str">
        <f>'EP2-S2'!A11:I11</f>
        <v>C7 - Accueillir, informer, conseiller les clients ou les convives et contribuer à la vente additionnelle</v>
      </c>
      <c r="B16" s="71"/>
      <c r="C16" s="71"/>
      <c r="D16" s="71"/>
      <c r="E16" s="71" t="e">
        <f>'EP2-S2'!$G16/20</f>
        <v>#VALUE!</v>
      </c>
    </row>
    <row r="17" spans="1:5">
      <c r="A17" s="70" t="str">
        <f>'EP2-S2'!A18:I18</f>
        <v>C8 – Assurer le service des clients ou convives</v>
      </c>
      <c r="B17" s="71"/>
      <c r="C17" s="71"/>
      <c r="D17" s="71"/>
      <c r="E17" s="71" t="e">
        <f>'EP2-S2'!$G23/20</f>
        <v>#VALUE!</v>
      </c>
    </row>
    <row r="18" spans="1:5">
      <c r="A18" s="70" t="str">
        <f>'EP2-S2'!A25:I25</f>
        <v>C10- Mettre en œuvre les opérations d’entretien manuelles et mécanisées dans les espaces de distribution, vente, consommation et les locaux annexes</v>
      </c>
      <c r="B18" s="71"/>
      <c r="C18" s="71"/>
      <c r="D18" s="71"/>
      <c r="E18" s="71" t="e">
        <f>'EP2-S2'!$G29/20</f>
        <v>#VALUE!</v>
      </c>
    </row>
  </sheetData>
  <phoneticPr fontId="14"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sheetPr codeName="Feuil3">
    <pageSetUpPr fitToPage="1"/>
  </sheetPr>
  <dimension ref="A1:AR198"/>
  <sheetViews>
    <sheetView topLeftCell="A29" workbookViewId="0">
      <selection activeCell="G31" sqref="G31"/>
    </sheetView>
  </sheetViews>
  <sheetFormatPr baseColWidth="10" defaultRowHeight="15" outlineLevelRow="1"/>
  <cols>
    <col min="1" max="1" width="65.7109375" bestFit="1" customWidth="1"/>
    <col min="2" max="2" width="8.140625" customWidth="1"/>
    <col min="3" max="6" width="6.42578125" customWidth="1"/>
    <col min="7" max="7" width="9.28515625" customWidth="1"/>
    <col min="8" max="8" width="44.42578125" customWidth="1"/>
    <col min="9" max="9" width="69.28515625" customWidth="1"/>
    <col min="10" max="44" width="12.7109375" style="7" customWidth="1"/>
  </cols>
  <sheetData>
    <row r="1" spans="1:44" s="17" customFormat="1">
      <c r="A1" s="94"/>
      <c r="B1" s="94"/>
      <c r="C1" s="94"/>
      <c r="D1" s="94"/>
      <c r="E1" s="94"/>
      <c r="F1" s="94"/>
      <c r="G1" s="94"/>
      <c r="H1" s="94"/>
      <c r="I1" s="94"/>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30" customHeight="1">
      <c r="A2" s="113" t="str">
        <f>'Grille récap élève'!A2 &amp; "  " &amp;  'Grille récap élève'!B2</f>
        <v>Académie de :  Grenoble</v>
      </c>
      <c r="B2" s="113"/>
      <c r="C2" s="113"/>
      <c r="D2" s="113"/>
      <c r="E2" s="113"/>
      <c r="F2" s="113"/>
      <c r="G2" s="92" t="s">
        <v>18</v>
      </c>
      <c r="H2" s="116">
        <f>'Grille récap élève'!D2</f>
        <v>2022</v>
      </c>
      <c r="I2" s="117"/>
    </row>
    <row r="3" spans="1:44" ht="30" customHeight="1">
      <c r="A3" s="113" t="str">
        <f>'Grille récap élève'!A3 &amp; "  " &amp; 'Grille récap élève'!B3</f>
        <v xml:space="preserve">Nom du candidat :  </v>
      </c>
      <c r="B3" s="113"/>
      <c r="C3" s="113"/>
      <c r="D3" s="113"/>
      <c r="E3" s="113"/>
      <c r="F3" s="113"/>
      <c r="G3" s="113"/>
      <c r="H3" s="113"/>
      <c r="I3" s="113"/>
    </row>
    <row r="4" spans="1:44" ht="30" customHeight="1">
      <c r="A4" s="113" t="str">
        <f>'Grille récap élève'!A4:B4</f>
        <v>Etablissement de formation :</v>
      </c>
      <c r="B4" s="113"/>
      <c r="C4" s="113"/>
      <c r="D4" s="113"/>
      <c r="E4" s="113"/>
      <c r="F4" s="113"/>
      <c r="G4" s="92" t="s">
        <v>78</v>
      </c>
      <c r="H4" s="118">
        <f>'Grille récap élève'!D4</f>
        <v>0</v>
      </c>
      <c r="I4" s="119"/>
    </row>
    <row r="5" spans="1:44" ht="20.100000000000001" customHeight="1">
      <c r="A5" s="97"/>
      <c r="B5" s="97"/>
      <c r="C5" s="97"/>
      <c r="D5" s="97"/>
      <c r="E5" s="97"/>
      <c r="F5" s="97"/>
      <c r="G5" s="97"/>
      <c r="H5" s="97"/>
      <c r="I5" s="97"/>
    </row>
    <row r="6" spans="1:44" ht="78.95" customHeight="1">
      <c r="A6" s="120" t="s">
        <v>140</v>
      </c>
      <c r="B6" s="121"/>
      <c r="C6" s="121"/>
      <c r="D6" s="121"/>
      <c r="E6" s="121"/>
      <c r="F6" s="121"/>
      <c r="G6" s="121"/>
      <c r="H6" s="121"/>
      <c r="I6" s="121"/>
    </row>
    <row r="7" spans="1:44" ht="20.100000000000001" customHeight="1">
      <c r="A7" s="114"/>
      <c r="B7" s="115"/>
      <c r="C7" s="115"/>
      <c r="D7" s="115"/>
      <c r="E7" s="115"/>
      <c r="F7" s="115"/>
      <c r="G7" s="115"/>
      <c r="H7" s="115"/>
      <c r="I7" s="115"/>
    </row>
    <row r="8" spans="1:44" outlineLevel="1">
      <c r="A8" s="2" t="s">
        <v>15</v>
      </c>
      <c r="B8" s="3" t="s">
        <v>82</v>
      </c>
      <c r="C8" s="3">
        <v>1</v>
      </c>
      <c r="D8" s="3">
        <v>2</v>
      </c>
      <c r="E8" s="3">
        <v>3</v>
      </c>
      <c r="F8" s="3">
        <v>4</v>
      </c>
      <c r="G8" s="111" t="s">
        <v>83</v>
      </c>
      <c r="H8" s="112" t="s">
        <v>79</v>
      </c>
      <c r="I8" s="108" t="s">
        <v>80</v>
      </c>
    </row>
    <row r="9" spans="1:44" ht="15.75" outlineLevel="1" thickBot="1">
      <c r="A9" s="4" t="s">
        <v>0</v>
      </c>
      <c r="B9" s="5" t="s">
        <v>81</v>
      </c>
      <c r="C9" s="77">
        <v>0.15</v>
      </c>
      <c r="D9" s="6">
        <v>0.4</v>
      </c>
      <c r="E9" s="6">
        <v>0.75</v>
      </c>
      <c r="F9" s="6">
        <v>1</v>
      </c>
      <c r="G9" s="111"/>
      <c r="H9" s="112"/>
      <c r="I9" s="108"/>
    </row>
    <row r="10" spans="1:44" s="16" customFormat="1" ht="9.9499999999999993" customHeight="1">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c r="A11" s="130" t="s">
        <v>1</v>
      </c>
      <c r="B11" s="131"/>
      <c r="C11" s="131"/>
      <c r="D11" s="131"/>
      <c r="E11" s="131"/>
      <c r="F11" s="131"/>
      <c r="G11" s="131"/>
      <c r="H11" s="131"/>
      <c r="I11" s="132"/>
    </row>
    <row r="12" spans="1:44" ht="69.95" customHeight="1" outlineLevel="1">
      <c r="A12" s="8" t="s">
        <v>2</v>
      </c>
      <c r="B12" s="138">
        <v>6</v>
      </c>
      <c r="C12" s="110"/>
      <c r="D12" s="110"/>
      <c r="E12" s="110"/>
      <c r="F12" s="110"/>
      <c r="G12" s="109" t="str">
        <f>IF(COUNTA(C12:F13)&lt;2,IF(C12&lt;&gt;"",B12*C$9,IF(D12&lt;&gt;"",B12*D$9,IF(E12&lt;&gt;"",B12*E$9,IF(F12&lt;&gt;"",B12*F$9,""))))," ")</f>
        <v/>
      </c>
      <c r="H12" s="137" t="s">
        <v>65</v>
      </c>
      <c r="I12" s="62" t="s">
        <v>135</v>
      </c>
    </row>
    <row r="13" spans="1:44" ht="69.95" customHeight="1" outlineLevel="1">
      <c r="A13" s="8" t="s">
        <v>3</v>
      </c>
      <c r="B13" s="138"/>
      <c r="C13" s="110"/>
      <c r="D13" s="110"/>
      <c r="E13" s="110"/>
      <c r="F13" s="110"/>
      <c r="G13" s="109"/>
      <c r="H13" s="137"/>
      <c r="I13" s="62" t="s">
        <v>66</v>
      </c>
    </row>
    <row r="14" spans="1:44" ht="69.95" customHeight="1" outlineLevel="1">
      <c r="A14" s="8" t="s">
        <v>69</v>
      </c>
      <c r="B14" s="9">
        <v>10</v>
      </c>
      <c r="C14" s="83"/>
      <c r="D14" s="83"/>
      <c r="E14" s="83"/>
      <c r="F14" s="83"/>
      <c r="G14" s="78" t="str">
        <f>IF(COUNTA(C14:F14)&lt;2,IF(C14&lt;&gt;"",B14*C$9,IF(D14&lt;&gt;"",B14*D$9,IF(E14&lt;&gt;"",B14*E$9,IF(F14&lt;&gt;"",B14*F$9,"")))),"")</f>
        <v/>
      </c>
      <c r="H14" s="137"/>
      <c r="I14" s="62" t="s">
        <v>67</v>
      </c>
    </row>
    <row r="15" spans="1:44" ht="69.95" customHeight="1" outlineLevel="1">
      <c r="A15" s="8" t="s">
        <v>4</v>
      </c>
      <c r="B15" s="9">
        <v>4</v>
      </c>
      <c r="C15" s="83"/>
      <c r="D15" s="83"/>
      <c r="E15" s="83"/>
      <c r="F15" s="83"/>
      <c r="G15" s="78" t="str">
        <f>IF(COUNTA(C15:F15)&lt;2,IF(C15&lt;&gt;"",B15*C$9,IF(D15&lt;&gt;"",B15*D$9,IF(E15&lt;&gt;"",B15*E$9,IF(F15&lt;&gt;"",B15*F$9,"")))),"")</f>
        <v/>
      </c>
      <c r="H15" s="137"/>
      <c r="I15" s="62" t="s">
        <v>68</v>
      </c>
    </row>
    <row r="16" spans="1:44" s="1" customFormat="1" ht="30" customHeight="1" thickBot="1">
      <c r="A16" s="127" t="s">
        <v>88</v>
      </c>
      <c r="B16" s="128"/>
      <c r="C16" s="128"/>
      <c r="D16" s="128"/>
      <c r="E16" s="128"/>
      <c r="F16" s="129"/>
      <c r="G16" s="14" t="str">
        <f>IFERROR(IF(COUNTA(C12:F15)=3,SUM(G12:G15),""),"")</f>
        <v/>
      </c>
      <c r="H16" s="15" t="s">
        <v>87</v>
      </c>
      <c r="I16" s="13"/>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row>
    <row r="17" spans="1:44" s="16" customFormat="1" ht="9.9499999999999993" customHeight="1">
      <c r="A17" s="125"/>
      <c r="B17" s="126"/>
      <c r="C17" s="126"/>
      <c r="D17" s="126"/>
      <c r="E17" s="126"/>
      <c r="F17" s="126"/>
      <c r="G17" s="126"/>
      <c r="H17" s="126"/>
      <c r="I17" s="126"/>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row>
    <row r="18" spans="1:44" ht="29.1" customHeight="1">
      <c r="A18" s="139" t="s">
        <v>5</v>
      </c>
      <c r="B18" s="139"/>
      <c r="C18" s="139"/>
      <c r="D18" s="139"/>
      <c r="E18" s="139"/>
      <c r="F18" s="139"/>
      <c r="G18" s="139"/>
      <c r="H18" s="139"/>
      <c r="I18" s="139"/>
    </row>
    <row r="19" spans="1:44" ht="84.95" customHeight="1" outlineLevel="1">
      <c r="A19" s="10" t="s">
        <v>6</v>
      </c>
      <c r="B19" s="138">
        <v>10</v>
      </c>
      <c r="C19" s="134"/>
      <c r="D19" s="134"/>
      <c r="E19" s="134"/>
      <c r="F19" s="134"/>
      <c r="G19" s="109" t="str">
        <f>IF(COUNTA(C19:F20)&lt;2,IF(C19&lt;&gt;"",B19*C$9,IF(D19&lt;&gt;"",B19*D$9,IF(E19&lt;&gt;"",B19*E$9,IF(F19&lt;&gt;"",B19*F$9,""))))," ")</f>
        <v/>
      </c>
      <c r="H19" s="137" t="s">
        <v>70</v>
      </c>
      <c r="I19" s="61" t="s">
        <v>71</v>
      </c>
    </row>
    <row r="20" spans="1:44" ht="94.5" customHeight="1" outlineLevel="1">
      <c r="A20" s="10" t="s">
        <v>7</v>
      </c>
      <c r="B20" s="138"/>
      <c r="C20" s="134"/>
      <c r="D20" s="134"/>
      <c r="E20" s="134"/>
      <c r="F20" s="134"/>
      <c r="G20" s="109"/>
      <c r="H20" s="137"/>
      <c r="I20" s="62" t="s">
        <v>72</v>
      </c>
    </row>
    <row r="21" spans="1:44" ht="117" customHeight="1" outlineLevel="1">
      <c r="A21" s="10" t="s">
        <v>8</v>
      </c>
      <c r="B21" s="9">
        <v>10</v>
      </c>
      <c r="C21" s="84"/>
      <c r="D21" s="84"/>
      <c r="E21" s="84"/>
      <c r="F21" s="84"/>
      <c r="G21" s="78" t="str">
        <f>IF(COUNTA(C21:F21)&lt;2,IF(C21&lt;&gt;"",B21*C$9,IF(D21&lt;&gt;"",B21*D$9,IF(E21&lt;&gt;"",B21*E$9,IF(F21&lt;&gt;"",B21*F$9,"")))),"")</f>
        <v/>
      </c>
      <c r="H21" s="137"/>
      <c r="I21" s="61" t="s">
        <v>73</v>
      </c>
    </row>
    <row r="22" spans="1:44" ht="30" customHeight="1" thickBot="1">
      <c r="A22" s="127" t="s">
        <v>86</v>
      </c>
      <c r="B22" s="128"/>
      <c r="C22" s="128"/>
      <c r="D22" s="128"/>
      <c r="E22" s="128"/>
      <c r="F22" s="129"/>
      <c r="G22" s="14" t="str">
        <f>IFERROR(IF(COUNTA(C19:F21)=2,SUM(G19:G21),""),"")</f>
        <v/>
      </c>
      <c r="H22" s="15" t="s">
        <v>87</v>
      </c>
      <c r="I22" s="13"/>
    </row>
    <row r="23" spans="1:44" s="16" customFormat="1" ht="9.9499999999999993" customHeight="1">
      <c r="A23" s="125"/>
      <c r="B23" s="126"/>
      <c r="C23" s="126"/>
      <c r="D23" s="126"/>
      <c r="E23" s="126"/>
      <c r="F23" s="126"/>
      <c r="G23" s="126"/>
      <c r="H23" s="126"/>
      <c r="I23" s="126"/>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row>
    <row r="24" spans="1:44" ht="32.1" customHeight="1">
      <c r="A24" s="130" t="s">
        <v>9</v>
      </c>
      <c r="B24" s="131"/>
      <c r="C24" s="131"/>
      <c r="D24" s="131"/>
      <c r="E24" s="131"/>
      <c r="F24" s="131"/>
      <c r="G24" s="131"/>
      <c r="H24" s="131"/>
      <c r="I24" s="132"/>
    </row>
    <row r="25" spans="1:44" ht="83.1" customHeight="1" outlineLevel="1">
      <c r="A25" s="10" t="s">
        <v>10</v>
      </c>
      <c r="B25" s="85">
        <v>3</v>
      </c>
      <c r="C25" s="84"/>
      <c r="D25" s="84"/>
      <c r="E25" s="84"/>
      <c r="F25" s="84"/>
      <c r="G25" s="78" t="str">
        <f>IF(COUNTA(C25:F25)&lt;2,IF(C25&lt;&gt;"",B25*C$9,IF(D25&lt;&gt;"",B25*D$9,IF(E25&lt;&gt;"",B25*E$9,IF(F25&lt;&gt;"",B25*F$9,"")))),"")</f>
        <v/>
      </c>
      <c r="H25" s="133" t="s">
        <v>74</v>
      </c>
      <c r="I25" s="10" t="s">
        <v>75</v>
      </c>
    </row>
    <row r="26" spans="1:44" ht="108" customHeight="1" outlineLevel="1">
      <c r="A26" s="10" t="s">
        <v>55</v>
      </c>
      <c r="B26" s="85">
        <v>5</v>
      </c>
      <c r="C26" s="84"/>
      <c r="D26" s="84"/>
      <c r="E26" s="84"/>
      <c r="F26" s="84"/>
      <c r="G26" s="78" t="str">
        <f t="shared" ref="G26:G27" si="0">IF(COUNTA(C26:F26)&lt;2,IF(C26&lt;&gt;"",B26*C$9,IF(D26&lt;&gt;"",B26*D$9,IF(E26&lt;&gt;"",B26*E$9,IF(F26&lt;&gt;"",B26*F$9,"")))),"")</f>
        <v/>
      </c>
      <c r="H26" s="133"/>
      <c r="I26" s="10" t="s">
        <v>76</v>
      </c>
    </row>
    <row r="27" spans="1:44" ht="112.5" customHeight="1" outlineLevel="1">
      <c r="A27" s="10" t="s">
        <v>11</v>
      </c>
      <c r="B27" s="85">
        <v>2</v>
      </c>
      <c r="C27" s="84"/>
      <c r="D27" s="84"/>
      <c r="E27" s="84"/>
      <c r="F27" s="84"/>
      <c r="G27" s="78" t="str">
        <f t="shared" si="0"/>
        <v/>
      </c>
      <c r="H27" s="133"/>
      <c r="I27" s="10" t="s">
        <v>77</v>
      </c>
    </row>
    <row r="28" spans="1:44" ht="30" customHeight="1" thickBot="1">
      <c r="A28" s="127" t="s">
        <v>86</v>
      </c>
      <c r="B28" s="128"/>
      <c r="C28" s="128"/>
      <c r="D28" s="128"/>
      <c r="E28" s="128" t="s">
        <v>84</v>
      </c>
      <c r="F28" s="129"/>
      <c r="G28" s="88" t="str">
        <f>IFERROR(IF(COUNTA(C25:F27)=3,SUM(G25:G27),""),"")</f>
        <v/>
      </c>
      <c r="H28" s="15" t="s">
        <v>89</v>
      </c>
      <c r="I28" s="13"/>
    </row>
    <row r="29" spans="1:44" s="16" customFormat="1" ht="9.9499999999999993" customHeight="1">
      <c r="A29" s="125"/>
      <c r="B29" s="126"/>
      <c r="C29" s="126"/>
      <c r="D29" s="126"/>
      <c r="E29" s="126"/>
      <c r="F29" s="126"/>
      <c r="G29" s="126"/>
      <c r="H29" s="126"/>
      <c r="I29" s="126"/>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row>
    <row r="30" spans="1:44" ht="32.1" customHeight="1">
      <c r="A30" s="130" t="s">
        <v>12</v>
      </c>
      <c r="B30" s="131"/>
      <c r="C30" s="131"/>
      <c r="D30" s="131"/>
      <c r="E30" s="131"/>
      <c r="F30" s="131"/>
      <c r="G30" s="131"/>
      <c r="H30" s="131"/>
      <c r="I30" s="132"/>
    </row>
    <row r="31" spans="1:44" ht="30.6" customHeight="1" thickBot="1">
      <c r="A31" s="127" t="s">
        <v>86</v>
      </c>
      <c r="B31" s="128"/>
      <c r="C31" s="128"/>
      <c r="D31" s="128"/>
      <c r="E31" s="128"/>
      <c r="F31" s="129"/>
      <c r="G31" s="87"/>
      <c r="H31" s="15" t="s">
        <v>89</v>
      </c>
      <c r="I31" s="13"/>
    </row>
    <row r="32" spans="1:44" s="16" customFormat="1" ht="30" customHeight="1">
      <c r="A32" s="125"/>
      <c r="B32" s="126"/>
      <c r="C32" s="126"/>
      <c r="D32" s="126"/>
      <c r="E32" s="126"/>
      <c r="F32" s="126"/>
      <c r="G32" s="126"/>
      <c r="H32" s="126"/>
      <c r="I32" s="126"/>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row>
    <row r="33" spans="1:44" ht="47.1" customHeight="1" thickBot="1">
      <c r="A33" s="123" t="s">
        <v>86</v>
      </c>
      <c r="B33" s="124"/>
      <c r="C33" s="124"/>
      <c r="D33" s="124"/>
      <c r="E33" s="124"/>
      <c r="F33" s="124"/>
      <c r="G33" s="18" t="str">
        <f>IF(COUNTA(C12:F15,C19:F21,C25:F27,G31)=9,CEILING(G16+G22+G28+G31,0.5),"")</f>
        <v/>
      </c>
      <c r="H33" s="11" t="s">
        <v>85</v>
      </c>
      <c r="I33" s="12"/>
    </row>
    <row r="34" spans="1:44" s="16" customFormat="1" ht="9.9499999999999993" customHeight="1">
      <c r="A34" s="125"/>
      <c r="B34" s="126"/>
      <c r="C34" s="126"/>
      <c r="D34" s="126"/>
      <c r="E34" s="126"/>
      <c r="F34" s="126"/>
      <c r="G34" s="126"/>
      <c r="H34" s="126"/>
      <c r="I34" s="126"/>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row>
    <row r="35" spans="1:44" ht="320.10000000000002" customHeight="1">
      <c r="A35" s="122" t="s">
        <v>13</v>
      </c>
      <c r="B35" s="122"/>
      <c r="C35" s="122"/>
      <c r="D35" s="122"/>
      <c r="E35" s="122"/>
      <c r="F35" s="122"/>
      <c r="G35" s="122"/>
      <c r="H35" s="122" t="s">
        <v>14</v>
      </c>
      <c r="I35" s="122"/>
    </row>
    <row r="36" spans="1:44">
      <c r="A36" s="7"/>
      <c r="B36" s="7"/>
      <c r="C36" s="7"/>
      <c r="D36" s="7"/>
      <c r="E36" s="7"/>
      <c r="F36" s="7"/>
      <c r="G36" s="7"/>
      <c r="H36" s="7"/>
      <c r="I36" s="7"/>
    </row>
    <row r="37" spans="1:44">
      <c r="A37" s="7"/>
      <c r="B37" s="7"/>
      <c r="C37" s="7"/>
      <c r="D37" s="7"/>
      <c r="E37" s="7"/>
      <c r="F37" s="7"/>
      <c r="G37" s="7"/>
      <c r="H37" s="7"/>
      <c r="I37" s="7"/>
    </row>
    <row r="38" spans="1:44">
      <c r="A38" s="7"/>
      <c r="B38" s="7"/>
      <c r="C38" s="7"/>
      <c r="D38" s="7"/>
      <c r="E38" s="7"/>
      <c r="F38" s="7"/>
      <c r="G38" s="7"/>
      <c r="H38" s="7"/>
      <c r="I38" s="7"/>
    </row>
    <row r="39" spans="1:44">
      <c r="A39" s="7"/>
      <c r="B39" s="7"/>
      <c r="C39" s="7"/>
      <c r="D39" s="7"/>
      <c r="E39" s="7"/>
      <c r="F39" s="7"/>
      <c r="G39" s="7"/>
      <c r="H39" s="7"/>
      <c r="I39" s="7"/>
    </row>
    <row r="40" spans="1:44">
      <c r="A40" s="7"/>
      <c r="B40" s="7"/>
      <c r="C40" s="7"/>
      <c r="D40" s="7"/>
      <c r="E40" s="7"/>
      <c r="F40" s="7"/>
      <c r="G40" s="7"/>
      <c r="H40" s="7"/>
      <c r="I40" s="7"/>
    </row>
    <row r="41" spans="1:44">
      <c r="A41" s="7"/>
      <c r="B41" s="7"/>
      <c r="C41" s="7"/>
      <c r="D41" s="7"/>
      <c r="E41" s="7"/>
      <c r="F41" s="7"/>
      <c r="G41" s="7"/>
      <c r="H41" s="7"/>
      <c r="I41" s="7"/>
    </row>
    <row r="42" spans="1:44">
      <c r="A42" s="7"/>
      <c r="B42" s="7"/>
      <c r="C42" s="7"/>
      <c r="D42" s="7"/>
      <c r="E42" s="7"/>
      <c r="F42" s="7"/>
      <c r="G42" s="7"/>
      <c r="H42" s="7"/>
      <c r="I42" s="7"/>
    </row>
    <row r="43" spans="1:44">
      <c r="A43" s="7"/>
      <c r="B43" s="7"/>
      <c r="C43" s="7"/>
      <c r="D43" s="7"/>
      <c r="E43" s="7"/>
      <c r="F43" s="7"/>
      <c r="G43" s="7"/>
      <c r="H43" s="7"/>
      <c r="I43" s="7"/>
    </row>
    <row r="44" spans="1:44">
      <c r="A44" s="7"/>
      <c r="B44" s="7"/>
      <c r="C44" s="7"/>
      <c r="D44" s="7"/>
      <c r="E44" s="7"/>
      <c r="F44" s="7"/>
      <c r="G44" s="7"/>
      <c r="H44" s="7"/>
      <c r="I44" s="7"/>
    </row>
    <row r="45" spans="1:44">
      <c r="A45" s="7"/>
      <c r="B45" s="7"/>
      <c r="C45" s="7"/>
      <c r="D45" s="7"/>
      <c r="E45" s="7"/>
      <c r="F45" s="7"/>
      <c r="G45" s="7"/>
      <c r="H45" s="7"/>
      <c r="I45" s="7"/>
    </row>
    <row r="46" spans="1:44">
      <c r="A46" s="7"/>
      <c r="B46" s="7"/>
      <c r="C46" s="7"/>
      <c r="D46" s="7"/>
      <c r="E46" s="7"/>
      <c r="F46" s="7"/>
      <c r="G46" s="7"/>
      <c r="H46" s="7"/>
      <c r="I46" s="7"/>
    </row>
    <row r="47" spans="1:44">
      <c r="A47" s="7"/>
      <c r="B47" s="7"/>
      <c r="C47" s="7"/>
      <c r="D47" s="7"/>
      <c r="E47" s="7"/>
      <c r="F47" s="7"/>
      <c r="G47" s="7"/>
      <c r="H47" s="7"/>
      <c r="I47" s="7"/>
    </row>
    <row r="48" spans="1:44">
      <c r="A48" s="7"/>
      <c r="B48" s="7"/>
      <c r="C48" s="7"/>
      <c r="D48" s="7"/>
      <c r="E48" s="7"/>
      <c r="F48" s="7"/>
      <c r="G48" s="7"/>
      <c r="H48" s="7"/>
      <c r="I48" s="7"/>
    </row>
    <row r="49" spans="1:9">
      <c r="A49" s="7"/>
      <c r="B49" s="7"/>
      <c r="C49" s="7"/>
      <c r="D49" s="7"/>
      <c r="E49" s="7"/>
      <c r="F49" s="7"/>
      <c r="G49" s="7"/>
      <c r="H49" s="7"/>
      <c r="I49" s="7"/>
    </row>
    <row r="50" spans="1:9">
      <c r="A50" s="7"/>
      <c r="B50" s="7"/>
      <c r="C50" s="7"/>
      <c r="D50" s="7"/>
      <c r="E50" s="7"/>
      <c r="F50" s="7"/>
      <c r="G50" s="7"/>
      <c r="H50" s="7"/>
      <c r="I50" s="7"/>
    </row>
    <row r="51" spans="1:9">
      <c r="A51" s="7"/>
      <c r="B51" s="7"/>
      <c r="C51" s="7"/>
      <c r="D51" s="7"/>
      <c r="E51" s="7"/>
      <c r="F51" s="7"/>
      <c r="G51" s="7"/>
      <c r="H51" s="7"/>
      <c r="I51" s="7"/>
    </row>
    <row r="52" spans="1:9">
      <c r="A52" s="7"/>
      <c r="B52" s="7"/>
      <c r="C52" s="7"/>
      <c r="D52" s="7"/>
      <c r="E52" s="7"/>
      <c r="F52" s="7"/>
      <c r="G52" s="7"/>
      <c r="H52" s="7"/>
      <c r="I52" s="7"/>
    </row>
    <row r="53" spans="1:9">
      <c r="A53" s="7"/>
      <c r="B53" s="7"/>
      <c r="C53" s="7"/>
      <c r="D53" s="7"/>
      <c r="E53" s="7"/>
      <c r="F53" s="7"/>
      <c r="G53" s="7"/>
      <c r="H53" s="7"/>
      <c r="I53" s="7"/>
    </row>
    <row r="54" spans="1:9">
      <c r="A54" s="7"/>
      <c r="B54" s="7"/>
      <c r="C54" s="7"/>
      <c r="D54" s="7"/>
      <c r="E54" s="7"/>
      <c r="F54" s="7"/>
      <c r="G54" s="7"/>
      <c r="H54" s="7"/>
      <c r="I54" s="7"/>
    </row>
    <row r="55" spans="1:9">
      <c r="A55" s="7"/>
      <c r="B55" s="7"/>
      <c r="C55" s="7"/>
      <c r="D55" s="7"/>
      <c r="E55" s="7"/>
      <c r="F55" s="7"/>
      <c r="G55" s="7"/>
      <c r="H55" s="7"/>
      <c r="I55" s="7"/>
    </row>
    <row r="56" spans="1:9">
      <c r="A56" s="7"/>
      <c r="B56" s="7"/>
      <c r="C56" s="7"/>
      <c r="D56" s="7"/>
      <c r="E56" s="7"/>
      <c r="F56" s="7"/>
      <c r="G56" s="7"/>
      <c r="H56" s="7"/>
      <c r="I56" s="7"/>
    </row>
    <row r="57" spans="1:9">
      <c r="A57" s="7"/>
      <c r="B57" s="7"/>
      <c r="C57" s="7"/>
      <c r="D57" s="7"/>
      <c r="E57" s="7"/>
      <c r="F57" s="7"/>
      <c r="G57" s="7"/>
      <c r="H57" s="7"/>
      <c r="I57" s="7"/>
    </row>
    <row r="58" spans="1:9">
      <c r="A58" s="7"/>
      <c r="B58" s="7"/>
      <c r="C58" s="7"/>
      <c r="D58" s="7"/>
      <c r="E58" s="7"/>
      <c r="F58" s="7"/>
      <c r="G58" s="7"/>
      <c r="H58" s="7"/>
      <c r="I58" s="7"/>
    </row>
    <row r="59" spans="1:9">
      <c r="A59" s="7"/>
      <c r="B59" s="7"/>
      <c r="C59" s="7"/>
      <c r="D59" s="7"/>
      <c r="E59" s="7"/>
      <c r="F59" s="7"/>
      <c r="G59" s="7"/>
      <c r="H59" s="7"/>
      <c r="I59" s="7"/>
    </row>
    <row r="60" spans="1:9">
      <c r="A60" s="7"/>
      <c r="B60" s="7"/>
      <c r="C60" s="7"/>
      <c r="D60" s="7"/>
      <c r="E60" s="7"/>
      <c r="F60" s="7"/>
      <c r="G60" s="7"/>
      <c r="H60" s="7"/>
      <c r="I60" s="7"/>
    </row>
    <row r="61" spans="1:9">
      <c r="A61" s="7"/>
      <c r="B61" s="7"/>
      <c r="C61" s="7"/>
      <c r="D61" s="7"/>
      <c r="E61" s="7"/>
      <c r="F61" s="7"/>
      <c r="G61" s="7"/>
      <c r="H61" s="7"/>
      <c r="I61" s="7"/>
    </row>
    <row r="62" spans="1:9">
      <c r="A62" s="7"/>
      <c r="B62" s="7"/>
      <c r="C62" s="7"/>
      <c r="D62" s="7"/>
      <c r="E62" s="7"/>
      <c r="F62" s="7"/>
      <c r="G62" s="7"/>
      <c r="H62" s="7"/>
      <c r="I62" s="7"/>
    </row>
    <row r="63" spans="1:9">
      <c r="A63" s="7"/>
      <c r="B63" s="7"/>
      <c r="C63" s="7"/>
      <c r="D63" s="7"/>
      <c r="E63" s="7"/>
      <c r="F63" s="7"/>
      <c r="G63" s="7"/>
      <c r="H63" s="7"/>
      <c r="I63" s="7"/>
    </row>
    <row r="64" spans="1:9">
      <c r="A64" s="7"/>
      <c r="B64" s="7"/>
      <c r="C64" s="7"/>
      <c r="D64" s="7"/>
      <c r="E64" s="7"/>
      <c r="F64" s="7"/>
      <c r="G64" s="7"/>
      <c r="H64" s="7"/>
      <c r="I64" s="7"/>
    </row>
    <row r="65" spans="1:9">
      <c r="A65" s="7"/>
      <c r="B65" s="7"/>
      <c r="C65" s="7"/>
      <c r="D65" s="7"/>
      <c r="E65" s="7"/>
      <c r="F65" s="7"/>
      <c r="G65" s="7"/>
      <c r="H65" s="7"/>
      <c r="I65" s="7"/>
    </row>
    <row r="66" spans="1:9">
      <c r="A66" s="7"/>
      <c r="B66" s="7"/>
      <c r="C66" s="7"/>
      <c r="D66" s="7"/>
      <c r="E66" s="7"/>
      <c r="F66" s="7"/>
      <c r="G66" s="7"/>
      <c r="H66" s="7"/>
      <c r="I66" s="7"/>
    </row>
    <row r="67" spans="1:9">
      <c r="A67" s="7"/>
      <c r="B67" s="7"/>
      <c r="C67" s="7"/>
      <c r="D67" s="7"/>
      <c r="E67" s="7"/>
      <c r="F67" s="7"/>
      <c r="G67" s="7"/>
      <c r="H67" s="7"/>
      <c r="I67" s="7"/>
    </row>
    <row r="68" spans="1:9">
      <c r="A68" s="7"/>
      <c r="B68" s="7"/>
      <c r="C68" s="7"/>
      <c r="D68" s="7"/>
      <c r="E68" s="7"/>
      <c r="F68" s="7"/>
      <c r="G68" s="7"/>
      <c r="H68" s="7"/>
      <c r="I68" s="7"/>
    </row>
    <row r="69" spans="1:9">
      <c r="A69" s="7"/>
      <c r="B69" s="7"/>
      <c r="C69" s="7"/>
      <c r="D69" s="7"/>
      <c r="E69" s="7"/>
      <c r="F69" s="7"/>
      <c r="G69" s="7"/>
      <c r="H69" s="7"/>
      <c r="I69" s="7"/>
    </row>
    <row r="70" spans="1:9">
      <c r="A70" s="7"/>
      <c r="B70" s="7"/>
      <c r="C70" s="7"/>
      <c r="D70" s="7"/>
      <c r="E70" s="7"/>
      <c r="F70" s="7"/>
      <c r="G70" s="7"/>
      <c r="H70" s="7"/>
      <c r="I70" s="7"/>
    </row>
    <row r="71" spans="1:9">
      <c r="A71" s="7"/>
      <c r="B71" s="7"/>
      <c r="C71" s="7"/>
      <c r="D71" s="7"/>
      <c r="E71" s="7"/>
      <c r="F71" s="7"/>
      <c r="G71" s="7"/>
      <c r="H71" s="7"/>
      <c r="I71" s="7"/>
    </row>
    <row r="72" spans="1:9">
      <c r="A72" s="7"/>
      <c r="B72" s="7"/>
      <c r="C72" s="7"/>
      <c r="D72" s="7"/>
      <c r="E72" s="7"/>
      <c r="F72" s="7"/>
      <c r="G72" s="7"/>
      <c r="H72" s="7"/>
      <c r="I72" s="7"/>
    </row>
    <row r="73" spans="1:9">
      <c r="A73" s="7"/>
      <c r="B73" s="7"/>
      <c r="C73" s="7"/>
      <c r="D73" s="7"/>
      <c r="E73" s="7"/>
      <c r="F73" s="7"/>
      <c r="G73" s="7"/>
      <c r="H73" s="7"/>
      <c r="I73" s="7"/>
    </row>
    <row r="74" spans="1:9">
      <c r="A74" s="7"/>
      <c r="B74" s="7"/>
      <c r="C74" s="7"/>
      <c r="D74" s="7"/>
      <c r="E74" s="7"/>
      <c r="F74" s="7"/>
      <c r="G74" s="7"/>
      <c r="H74" s="7"/>
      <c r="I74" s="7"/>
    </row>
    <row r="75" spans="1:9">
      <c r="A75" s="7"/>
      <c r="B75" s="7"/>
      <c r="C75" s="7"/>
      <c r="D75" s="7"/>
      <c r="E75" s="7"/>
      <c r="F75" s="7"/>
      <c r="G75" s="7"/>
      <c r="H75" s="7"/>
      <c r="I75" s="7"/>
    </row>
    <row r="76" spans="1:9">
      <c r="A76" s="7"/>
      <c r="B76" s="7"/>
      <c r="C76" s="7"/>
      <c r="D76" s="7"/>
      <c r="E76" s="7"/>
      <c r="F76" s="7"/>
      <c r="G76" s="7"/>
      <c r="H76" s="7"/>
      <c r="I76" s="7"/>
    </row>
    <row r="77" spans="1:9">
      <c r="A77" s="7"/>
      <c r="B77" s="7"/>
      <c r="C77" s="7"/>
      <c r="D77" s="7"/>
      <c r="E77" s="7"/>
      <c r="F77" s="7"/>
      <c r="G77" s="7"/>
      <c r="H77" s="7"/>
      <c r="I77" s="7"/>
    </row>
    <row r="78" spans="1:9">
      <c r="A78" s="7"/>
      <c r="B78" s="7"/>
      <c r="C78" s="7"/>
      <c r="D78" s="7"/>
      <c r="E78" s="7"/>
      <c r="F78" s="7"/>
      <c r="G78" s="7"/>
      <c r="H78" s="7"/>
      <c r="I78" s="7"/>
    </row>
    <row r="79" spans="1:9">
      <c r="A79" s="7"/>
      <c r="B79" s="7"/>
      <c r="C79" s="7"/>
      <c r="D79" s="7"/>
      <c r="E79" s="7"/>
      <c r="F79" s="7"/>
      <c r="G79" s="7"/>
      <c r="H79" s="7"/>
      <c r="I79" s="7"/>
    </row>
    <row r="80" spans="1:9">
      <c r="A80" s="7"/>
      <c r="B80" s="7"/>
      <c r="C80" s="7"/>
      <c r="D80" s="7"/>
      <c r="E80" s="7"/>
      <c r="F80" s="7"/>
      <c r="G80" s="7"/>
      <c r="H80" s="7"/>
      <c r="I80" s="7"/>
    </row>
    <row r="81" spans="1:9">
      <c r="A81" s="7"/>
      <c r="B81" s="7"/>
      <c r="C81" s="7"/>
      <c r="D81" s="7"/>
      <c r="E81" s="7"/>
      <c r="F81" s="7"/>
      <c r="G81" s="7"/>
      <c r="H81" s="7"/>
      <c r="I81" s="7"/>
    </row>
    <row r="82" spans="1:9">
      <c r="A82" s="7"/>
      <c r="B82" s="7"/>
      <c r="C82" s="7"/>
      <c r="D82" s="7"/>
      <c r="E82" s="7"/>
      <c r="F82" s="7"/>
      <c r="G82" s="7"/>
      <c r="H82" s="7"/>
      <c r="I82" s="7"/>
    </row>
    <row r="83" spans="1:9">
      <c r="A83" s="7"/>
      <c r="B83" s="7"/>
      <c r="C83" s="7"/>
      <c r="D83" s="7"/>
      <c r="E83" s="7"/>
      <c r="F83" s="7"/>
      <c r="G83" s="7"/>
      <c r="H83" s="7"/>
      <c r="I83" s="7"/>
    </row>
    <row r="84" spans="1:9">
      <c r="A84" s="7"/>
      <c r="B84" s="7"/>
      <c r="C84" s="7"/>
      <c r="D84" s="7"/>
      <c r="E84" s="7"/>
      <c r="F84" s="7"/>
      <c r="G84" s="7"/>
      <c r="H84" s="7"/>
      <c r="I84" s="7"/>
    </row>
    <row r="85" spans="1:9">
      <c r="A85" s="7"/>
      <c r="B85" s="7"/>
      <c r="C85" s="7"/>
      <c r="D85" s="7"/>
      <c r="E85" s="7"/>
      <c r="F85" s="7"/>
      <c r="G85" s="7"/>
      <c r="H85" s="7"/>
      <c r="I85" s="7"/>
    </row>
    <row r="86" spans="1:9">
      <c r="A86" s="7"/>
      <c r="B86" s="7"/>
      <c r="C86" s="7"/>
      <c r="D86" s="7"/>
      <c r="E86" s="7"/>
      <c r="F86" s="7"/>
      <c r="G86" s="7"/>
      <c r="H86" s="7"/>
      <c r="I86" s="7"/>
    </row>
    <row r="87" spans="1:9">
      <c r="A87" s="7"/>
      <c r="B87" s="7"/>
      <c r="C87" s="7"/>
      <c r="D87" s="7"/>
      <c r="E87" s="7"/>
      <c r="F87" s="7"/>
      <c r="G87" s="7"/>
      <c r="H87" s="7"/>
      <c r="I87" s="7"/>
    </row>
    <row r="88" spans="1:9">
      <c r="A88" s="7"/>
      <c r="B88" s="7"/>
      <c r="C88" s="7"/>
      <c r="D88" s="7"/>
      <c r="E88" s="7"/>
      <c r="F88" s="7"/>
      <c r="G88" s="7"/>
      <c r="H88" s="7"/>
      <c r="I88" s="7"/>
    </row>
    <row r="89" spans="1:9">
      <c r="A89" s="7"/>
      <c r="B89" s="7"/>
      <c r="C89" s="7"/>
      <c r="D89" s="7"/>
      <c r="E89" s="7"/>
      <c r="F89" s="7"/>
      <c r="G89" s="7"/>
      <c r="H89" s="7"/>
      <c r="I89" s="7"/>
    </row>
    <row r="90" spans="1:9">
      <c r="A90" s="7"/>
      <c r="B90" s="7"/>
      <c r="C90" s="7"/>
      <c r="D90" s="7"/>
      <c r="E90" s="7"/>
      <c r="F90" s="7"/>
      <c r="G90" s="7"/>
      <c r="H90" s="7"/>
      <c r="I90" s="7"/>
    </row>
    <row r="91" spans="1:9">
      <c r="A91" s="7"/>
      <c r="B91" s="7"/>
      <c r="C91" s="7"/>
      <c r="D91" s="7"/>
      <c r="E91" s="7"/>
      <c r="F91" s="7"/>
      <c r="G91" s="7"/>
      <c r="H91" s="7"/>
      <c r="I91" s="7"/>
    </row>
    <row r="92" spans="1:9">
      <c r="A92" s="7"/>
      <c r="B92" s="7"/>
      <c r="C92" s="7"/>
      <c r="D92" s="7"/>
      <c r="E92" s="7"/>
      <c r="F92" s="7"/>
      <c r="G92" s="7"/>
      <c r="H92" s="7"/>
      <c r="I92" s="7"/>
    </row>
    <row r="93" spans="1:9">
      <c r="A93" s="7"/>
      <c r="B93" s="7"/>
      <c r="C93" s="7"/>
      <c r="D93" s="7"/>
      <c r="E93" s="7"/>
      <c r="F93" s="7"/>
      <c r="G93" s="7"/>
      <c r="H93" s="7"/>
      <c r="I93" s="7"/>
    </row>
    <row r="94" spans="1:9">
      <c r="A94" s="7"/>
      <c r="B94" s="7"/>
      <c r="C94" s="7"/>
      <c r="D94" s="7"/>
      <c r="E94" s="7"/>
      <c r="F94" s="7"/>
      <c r="G94" s="7"/>
      <c r="H94" s="7"/>
      <c r="I94" s="7"/>
    </row>
    <row r="95" spans="1:9">
      <c r="A95" s="7"/>
      <c r="B95" s="7"/>
      <c r="C95" s="7"/>
      <c r="D95" s="7"/>
      <c r="E95" s="7"/>
      <c r="F95" s="7"/>
      <c r="G95" s="7"/>
      <c r="H95" s="7"/>
      <c r="I95" s="7"/>
    </row>
    <row r="96" spans="1:9">
      <c r="A96" s="7"/>
      <c r="B96" s="7"/>
      <c r="C96" s="7"/>
      <c r="D96" s="7"/>
      <c r="E96" s="7"/>
      <c r="F96" s="7"/>
      <c r="G96" s="7"/>
      <c r="H96" s="7"/>
      <c r="I96" s="7"/>
    </row>
    <row r="97" spans="1:9">
      <c r="A97" s="7"/>
      <c r="B97" s="7"/>
      <c r="C97" s="7"/>
      <c r="D97" s="7"/>
      <c r="E97" s="7"/>
      <c r="F97" s="7"/>
      <c r="G97" s="7"/>
      <c r="H97" s="7"/>
      <c r="I97" s="7"/>
    </row>
    <row r="98" spans="1:9">
      <c r="A98" s="7"/>
      <c r="B98" s="7"/>
      <c r="C98" s="7"/>
      <c r="D98" s="7"/>
      <c r="E98" s="7"/>
      <c r="F98" s="7"/>
      <c r="G98" s="7"/>
      <c r="H98" s="7"/>
      <c r="I98" s="7"/>
    </row>
    <row r="99" spans="1:9">
      <c r="A99" s="7"/>
      <c r="B99" s="7"/>
      <c r="C99" s="7"/>
      <c r="D99" s="7"/>
      <c r="E99" s="7"/>
      <c r="F99" s="7"/>
      <c r="G99" s="7"/>
      <c r="H99" s="7"/>
      <c r="I99" s="7"/>
    </row>
    <row r="100" spans="1:9">
      <c r="A100" s="7"/>
      <c r="B100" s="7"/>
      <c r="C100" s="7"/>
      <c r="D100" s="7"/>
      <c r="E100" s="7"/>
      <c r="F100" s="7"/>
      <c r="G100" s="7"/>
      <c r="H100" s="7"/>
      <c r="I100" s="7"/>
    </row>
    <row r="101" spans="1:9">
      <c r="A101" s="7"/>
      <c r="B101" s="7"/>
      <c r="C101" s="7"/>
      <c r="D101" s="7"/>
      <c r="E101" s="7"/>
      <c r="F101" s="7"/>
      <c r="G101" s="7"/>
      <c r="H101" s="7"/>
      <c r="I101" s="7"/>
    </row>
    <row r="102" spans="1:9">
      <c r="A102" s="7"/>
      <c r="B102" s="7"/>
      <c r="C102" s="7"/>
      <c r="D102" s="7"/>
      <c r="E102" s="7"/>
      <c r="F102" s="7"/>
      <c r="G102" s="7"/>
      <c r="H102" s="7"/>
      <c r="I102" s="7"/>
    </row>
    <row r="103" spans="1:9">
      <c r="A103" s="7"/>
      <c r="B103" s="7"/>
      <c r="C103" s="7"/>
      <c r="D103" s="7"/>
      <c r="E103" s="7"/>
      <c r="F103" s="7"/>
      <c r="G103" s="7"/>
      <c r="H103" s="7"/>
      <c r="I103" s="7"/>
    </row>
    <row r="104" spans="1:9">
      <c r="A104" s="7"/>
      <c r="B104" s="7"/>
      <c r="C104" s="7"/>
      <c r="D104" s="7"/>
      <c r="E104" s="7"/>
      <c r="F104" s="7"/>
      <c r="G104" s="7"/>
      <c r="H104" s="7"/>
      <c r="I104" s="7"/>
    </row>
    <row r="105" spans="1:9">
      <c r="A105" s="7"/>
      <c r="B105" s="7"/>
      <c r="C105" s="7"/>
      <c r="D105" s="7"/>
      <c r="E105" s="7"/>
      <c r="F105" s="7"/>
      <c r="G105" s="7"/>
      <c r="H105" s="7"/>
      <c r="I105" s="7"/>
    </row>
    <row r="106" spans="1:9">
      <c r="A106" s="7"/>
      <c r="B106" s="7"/>
      <c r="C106" s="7"/>
      <c r="D106" s="7"/>
      <c r="E106" s="7"/>
      <c r="F106" s="7"/>
      <c r="G106" s="7"/>
      <c r="H106" s="7"/>
      <c r="I106" s="7"/>
    </row>
    <row r="107" spans="1:9">
      <c r="A107" s="7"/>
      <c r="B107" s="7"/>
      <c r="C107" s="7"/>
      <c r="D107" s="7"/>
      <c r="E107" s="7"/>
      <c r="F107" s="7"/>
      <c r="G107" s="7"/>
      <c r="H107" s="7"/>
      <c r="I107" s="7"/>
    </row>
    <row r="108" spans="1:9">
      <c r="A108" s="7"/>
      <c r="B108" s="7"/>
      <c r="C108" s="7"/>
      <c r="D108" s="7"/>
      <c r="E108" s="7"/>
      <c r="F108" s="7"/>
      <c r="G108" s="7"/>
      <c r="H108" s="7"/>
      <c r="I108" s="7"/>
    </row>
    <row r="109" spans="1:9">
      <c r="A109" s="7"/>
      <c r="B109" s="7"/>
      <c r="C109" s="7"/>
      <c r="D109" s="7"/>
      <c r="E109" s="7"/>
      <c r="F109" s="7"/>
      <c r="G109" s="7"/>
      <c r="H109" s="7"/>
      <c r="I109" s="7"/>
    </row>
    <row r="110" spans="1:9">
      <c r="A110" s="7"/>
      <c r="B110" s="7"/>
      <c r="C110" s="7"/>
      <c r="D110" s="7"/>
      <c r="E110" s="7"/>
      <c r="F110" s="7"/>
      <c r="G110" s="7"/>
      <c r="H110" s="7"/>
      <c r="I110" s="7"/>
    </row>
    <row r="111" spans="1:9">
      <c r="A111" s="7"/>
      <c r="B111" s="7"/>
      <c r="C111" s="7"/>
      <c r="D111" s="7"/>
      <c r="E111" s="7"/>
      <c r="F111" s="7"/>
      <c r="G111" s="7"/>
      <c r="H111" s="7"/>
      <c r="I111" s="7"/>
    </row>
    <row r="112" spans="1:9">
      <c r="A112" s="7"/>
      <c r="B112" s="7"/>
      <c r="C112" s="7"/>
      <c r="D112" s="7"/>
      <c r="E112" s="7"/>
      <c r="F112" s="7"/>
      <c r="G112" s="7"/>
      <c r="H112" s="7"/>
      <c r="I112" s="7"/>
    </row>
    <row r="113" spans="1:9">
      <c r="A113" s="7"/>
      <c r="B113" s="7"/>
      <c r="C113" s="7"/>
      <c r="D113" s="7"/>
      <c r="E113" s="7"/>
      <c r="F113" s="7"/>
      <c r="G113" s="7"/>
      <c r="H113" s="7"/>
      <c r="I113" s="7"/>
    </row>
    <row r="114" spans="1:9">
      <c r="A114" s="7"/>
      <c r="B114" s="7"/>
      <c r="C114" s="7"/>
      <c r="D114" s="7"/>
      <c r="E114" s="7"/>
      <c r="F114" s="7"/>
      <c r="G114" s="7"/>
      <c r="H114" s="7"/>
      <c r="I114" s="7"/>
    </row>
    <row r="115" spans="1:9">
      <c r="A115" s="7"/>
      <c r="B115" s="7"/>
      <c r="C115" s="7"/>
      <c r="D115" s="7"/>
      <c r="E115" s="7"/>
      <c r="F115" s="7"/>
      <c r="G115" s="7"/>
      <c r="H115" s="7"/>
      <c r="I115" s="7"/>
    </row>
    <row r="116" spans="1:9">
      <c r="A116" s="7"/>
      <c r="B116" s="7"/>
      <c r="C116" s="7"/>
      <c r="D116" s="7"/>
      <c r="E116" s="7"/>
      <c r="F116" s="7"/>
      <c r="G116" s="7"/>
      <c r="H116" s="7"/>
      <c r="I116" s="7"/>
    </row>
    <row r="117" spans="1:9">
      <c r="A117" s="7"/>
      <c r="B117" s="7"/>
      <c r="C117" s="7"/>
      <c r="D117" s="7"/>
      <c r="E117" s="7"/>
      <c r="F117" s="7"/>
      <c r="G117" s="7"/>
      <c r="H117" s="7"/>
      <c r="I117" s="7"/>
    </row>
    <row r="118" spans="1:9">
      <c r="A118" s="7"/>
      <c r="B118" s="7"/>
      <c r="C118" s="7"/>
      <c r="D118" s="7"/>
      <c r="E118" s="7"/>
      <c r="F118" s="7"/>
      <c r="G118" s="7"/>
      <c r="H118" s="7"/>
      <c r="I118" s="7"/>
    </row>
    <row r="119" spans="1:9">
      <c r="A119" s="7"/>
      <c r="B119" s="7"/>
      <c r="C119" s="7"/>
      <c r="D119" s="7"/>
      <c r="E119" s="7"/>
      <c r="F119" s="7"/>
      <c r="G119" s="7"/>
      <c r="H119" s="7"/>
      <c r="I119" s="7"/>
    </row>
    <row r="120" spans="1:9">
      <c r="A120" s="7"/>
      <c r="B120" s="7"/>
      <c r="C120" s="7"/>
      <c r="D120" s="7"/>
      <c r="E120" s="7"/>
      <c r="F120" s="7"/>
      <c r="G120" s="7"/>
      <c r="H120" s="7"/>
      <c r="I120" s="7"/>
    </row>
    <row r="121" spans="1:9">
      <c r="A121" s="7"/>
      <c r="B121" s="7"/>
      <c r="C121" s="7"/>
      <c r="D121" s="7"/>
      <c r="E121" s="7"/>
      <c r="F121" s="7"/>
      <c r="G121" s="7"/>
      <c r="H121" s="7"/>
      <c r="I121" s="7"/>
    </row>
    <row r="122" spans="1:9">
      <c r="A122" s="7"/>
      <c r="B122" s="7"/>
      <c r="C122" s="7"/>
      <c r="D122" s="7"/>
      <c r="E122" s="7"/>
      <c r="F122" s="7"/>
      <c r="G122" s="7"/>
      <c r="H122" s="7"/>
      <c r="I122" s="7"/>
    </row>
    <row r="123" spans="1:9">
      <c r="A123" s="7"/>
      <c r="B123" s="7"/>
      <c r="C123" s="7"/>
      <c r="D123" s="7"/>
      <c r="E123" s="7"/>
      <c r="F123" s="7"/>
      <c r="G123" s="7"/>
      <c r="H123" s="7"/>
      <c r="I123" s="7"/>
    </row>
    <row r="124" spans="1:9">
      <c r="A124" s="7"/>
      <c r="B124" s="7"/>
      <c r="C124" s="7"/>
      <c r="D124" s="7"/>
      <c r="E124" s="7"/>
      <c r="F124" s="7"/>
      <c r="G124" s="7"/>
      <c r="H124" s="7"/>
      <c r="I124" s="7"/>
    </row>
    <row r="125" spans="1:9">
      <c r="A125" s="7"/>
      <c r="B125" s="7"/>
      <c r="C125" s="7"/>
      <c r="D125" s="7"/>
      <c r="E125" s="7"/>
      <c r="F125" s="7"/>
      <c r="G125" s="7"/>
      <c r="H125" s="7"/>
      <c r="I125" s="7"/>
    </row>
    <row r="126" spans="1:9">
      <c r="A126" s="7"/>
      <c r="B126" s="7"/>
      <c r="C126" s="7"/>
      <c r="D126" s="7"/>
      <c r="E126" s="7"/>
      <c r="F126" s="7"/>
      <c r="G126" s="7"/>
      <c r="H126" s="7"/>
      <c r="I126" s="7"/>
    </row>
    <row r="127" spans="1:9">
      <c r="A127" s="7"/>
      <c r="B127" s="7"/>
      <c r="C127" s="7"/>
      <c r="D127" s="7"/>
      <c r="E127" s="7"/>
      <c r="F127" s="7"/>
      <c r="G127" s="7"/>
      <c r="H127" s="7"/>
      <c r="I127" s="7"/>
    </row>
    <row r="128" spans="1:9">
      <c r="A128" s="7"/>
      <c r="B128" s="7"/>
      <c r="C128" s="7"/>
      <c r="D128" s="7"/>
      <c r="E128" s="7"/>
      <c r="F128" s="7"/>
      <c r="G128" s="7"/>
      <c r="H128" s="7"/>
      <c r="I128" s="7"/>
    </row>
    <row r="129" spans="1:9">
      <c r="A129" s="7"/>
      <c r="B129" s="7"/>
      <c r="C129" s="7"/>
      <c r="D129" s="7"/>
      <c r="E129" s="7"/>
      <c r="F129" s="7"/>
      <c r="G129" s="7"/>
      <c r="H129" s="7"/>
      <c r="I129" s="7"/>
    </row>
    <row r="130" spans="1:9">
      <c r="A130" s="7"/>
      <c r="B130" s="7"/>
      <c r="C130" s="7"/>
      <c r="D130" s="7"/>
      <c r="E130" s="7"/>
      <c r="F130" s="7"/>
      <c r="G130" s="7"/>
      <c r="H130" s="7"/>
      <c r="I130" s="7"/>
    </row>
    <row r="131" spans="1:9">
      <c r="A131" s="7"/>
      <c r="B131" s="7"/>
      <c r="C131" s="7"/>
      <c r="D131" s="7"/>
      <c r="E131" s="7"/>
      <c r="F131" s="7"/>
      <c r="G131" s="7"/>
      <c r="H131" s="7"/>
      <c r="I131" s="7"/>
    </row>
    <row r="132" spans="1:9">
      <c r="A132" s="7"/>
      <c r="B132" s="7"/>
      <c r="C132" s="7"/>
      <c r="D132" s="7"/>
      <c r="E132" s="7"/>
      <c r="F132" s="7"/>
      <c r="G132" s="7"/>
      <c r="H132" s="7"/>
      <c r="I132" s="7"/>
    </row>
    <row r="133" spans="1:9">
      <c r="A133" s="7"/>
      <c r="B133" s="7"/>
      <c r="C133" s="7"/>
      <c r="D133" s="7"/>
      <c r="E133" s="7"/>
      <c r="F133" s="7"/>
      <c r="G133" s="7"/>
      <c r="H133" s="7"/>
      <c r="I133" s="7"/>
    </row>
    <row r="134" spans="1:9">
      <c r="A134" s="7"/>
      <c r="B134" s="7"/>
      <c r="C134" s="7"/>
      <c r="D134" s="7"/>
      <c r="E134" s="7"/>
      <c r="F134" s="7"/>
      <c r="G134" s="7"/>
      <c r="H134" s="7"/>
      <c r="I134" s="7"/>
    </row>
    <row r="135" spans="1:9">
      <c r="A135" s="7"/>
      <c r="B135" s="7"/>
      <c r="C135" s="7"/>
      <c r="D135" s="7"/>
      <c r="E135" s="7"/>
      <c r="F135" s="7"/>
      <c r="G135" s="7"/>
      <c r="H135" s="7"/>
      <c r="I135" s="7"/>
    </row>
    <row r="136" spans="1:9">
      <c r="A136" s="7"/>
      <c r="B136" s="7"/>
      <c r="C136" s="7"/>
      <c r="D136" s="7"/>
      <c r="E136" s="7"/>
      <c r="F136" s="7"/>
      <c r="G136" s="7"/>
      <c r="H136" s="7"/>
      <c r="I136" s="7"/>
    </row>
    <row r="137" spans="1:9">
      <c r="A137" s="7"/>
      <c r="B137" s="7"/>
      <c r="C137" s="7"/>
      <c r="D137" s="7"/>
      <c r="E137" s="7"/>
      <c r="F137" s="7"/>
      <c r="G137" s="7"/>
      <c r="H137" s="7"/>
      <c r="I137" s="7"/>
    </row>
    <row r="138" spans="1:9">
      <c r="A138" s="7"/>
      <c r="B138" s="7"/>
      <c r="C138" s="7"/>
      <c r="D138" s="7"/>
      <c r="E138" s="7"/>
      <c r="F138" s="7"/>
      <c r="G138" s="7"/>
      <c r="H138" s="7"/>
      <c r="I138" s="7"/>
    </row>
    <row r="139" spans="1:9">
      <c r="A139" s="7"/>
      <c r="B139" s="7"/>
      <c r="C139" s="7"/>
      <c r="D139" s="7"/>
      <c r="E139" s="7"/>
      <c r="F139" s="7"/>
      <c r="G139" s="7"/>
      <c r="H139" s="7"/>
      <c r="I139" s="7"/>
    </row>
    <row r="140" spans="1:9">
      <c r="A140" s="7"/>
      <c r="B140" s="7"/>
      <c r="C140" s="7"/>
      <c r="D140" s="7"/>
      <c r="E140" s="7"/>
      <c r="F140" s="7"/>
      <c r="G140" s="7"/>
      <c r="H140" s="7"/>
      <c r="I140" s="7"/>
    </row>
    <row r="141" spans="1:9">
      <c r="A141" s="7"/>
      <c r="B141" s="7"/>
      <c r="C141" s="7"/>
      <c r="D141" s="7"/>
      <c r="E141" s="7"/>
      <c r="F141" s="7"/>
      <c r="G141" s="7"/>
      <c r="H141" s="7"/>
      <c r="I141" s="7"/>
    </row>
    <row r="142" spans="1:9">
      <c r="A142" s="7"/>
      <c r="B142" s="7"/>
      <c r="C142" s="7"/>
      <c r="D142" s="7"/>
      <c r="E142" s="7"/>
      <c r="F142" s="7"/>
      <c r="G142" s="7"/>
      <c r="H142" s="7"/>
      <c r="I142" s="7"/>
    </row>
    <row r="143" spans="1:9">
      <c r="A143" s="7"/>
      <c r="B143" s="7"/>
      <c r="C143" s="7"/>
      <c r="D143" s="7"/>
      <c r="E143" s="7"/>
      <c r="F143" s="7"/>
      <c r="G143" s="7"/>
      <c r="H143" s="7"/>
      <c r="I143" s="7"/>
    </row>
    <row r="144" spans="1:9">
      <c r="A144" s="7"/>
      <c r="B144" s="7"/>
      <c r="C144" s="7"/>
      <c r="D144" s="7"/>
      <c r="E144" s="7"/>
      <c r="F144" s="7"/>
      <c r="G144" s="7"/>
      <c r="H144" s="7"/>
      <c r="I144" s="7"/>
    </row>
    <row r="145" spans="1:9">
      <c r="A145" s="7"/>
      <c r="B145" s="7"/>
      <c r="C145" s="7"/>
      <c r="D145" s="7"/>
      <c r="E145" s="7"/>
      <c r="F145" s="7"/>
      <c r="G145" s="7"/>
      <c r="H145" s="7"/>
      <c r="I145" s="7"/>
    </row>
    <row r="146" spans="1:9">
      <c r="A146" s="7"/>
      <c r="B146" s="7"/>
      <c r="C146" s="7"/>
      <c r="D146" s="7"/>
      <c r="E146" s="7"/>
      <c r="F146" s="7"/>
      <c r="G146" s="7"/>
      <c r="H146" s="7"/>
      <c r="I146" s="7"/>
    </row>
    <row r="147" spans="1:9">
      <c r="A147" s="7"/>
      <c r="B147" s="7"/>
      <c r="C147" s="7"/>
      <c r="D147" s="7"/>
      <c r="E147" s="7"/>
      <c r="F147" s="7"/>
      <c r="G147" s="7"/>
      <c r="H147" s="7"/>
      <c r="I147" s="7"/>
    </row>
    <row r="148" spans="1:9">
      <c r="A148" s="7"/>
      <c r="B148" s="7"/>
      <c r="C148" s="7"/>
      <c r="D148" s="7"/>
      <c r="E148" s="7"/>
      <c r="F148" s="7"/>
      <c r="G148" s="7"/>
      <c r="H148" s="7"/>
      <c r="I148" s="7"/>
    </row>
    <row r="149" spans="1:9">
      <c r="A149" s="7"/>
      <c r="B149" s="7"/>
      <c r="C149" s="7"/>
      <c r="D149" s="7"/>
      <c r="E149" s="7"/>
      <c r="F149" s="7"/>
      <c r="G149" s="7"/>
      <c r="H149" s="7"/>
      <c r="I149" s="7"/>
    </row>
    <row r="150" spans="1:9">
      <c r="A150" s="7"/>
      <c r="B150" s="7"/>
      <c r="C150" s="7"/>
      <c r="D150" s="7"/>
      <c r="E150" s="7"/>
      <c r="F150" s="7"/>
      <c r="G150" s="7"/>
      <c r="H150" s="7"/>
      <c r="I150" s="7"/>
    </row>
    <row r="151" spans="1:9">
      <c r="A151" s="7"/>
      <c r="B151" s="7"/>
      <c r="C151" s="7"/>
      <c r="D151" s="7"/>
      <c r="E151" s="7"/>
      <c r="F151" s="7"/>
      <c r="G151" s="7"/>
      <c r="H151" s="7"/>
      <c r="I151" s="7"/>
    </row>
    <row r="152" spans="1:9">
      <c r="A152" s="7"/>
      <c r="B152" s="7"/>
      <c r="C152" s="7"/>
      <c r="D152" s="7"/>
      <c r="E152" s="7"/>
      <c r="F152" s="7"/>
      <c r="G152" s="7"/>
      <c r="H152" s="7"/>
      <c r="I152" s="7"/>
    </row>
    <row r="153" spans="1:9">
      <c r="A153" s="7"/>
      <c r="B153" s="7"/>
      <c r="C153" s="7"/>
      <c r="D153" s="7"/>
      <c r="E153" s="7"/>
      <c r="F153" s="7"/>
      <c r="G153" s="7"/>
      <c r="H153" s="7"/>
      <c r="I153" s="7"/>
    </row>
    <row r="154" spans="1:9">
      <c r="A154" s="7"/>
      <c r="B154" s="7"/>
      <c r="C154" s="7"/>
      <c r="D154" s="7"/>
      <c r="E154" s="7"/>
      <c r="F154" s="7"/>
      <c r="G154" s="7"/>
      <c r="H154" s="7"/>
      <c r="I154" s="7"/>
    </row>
    <row r="155" spans="1:9">
      <c r="A155" s="7"/>
      <c r="B155" s="7"/>
      <c r="C155" s="7"/>
      <c r="D155" s="7"/>
      <c r="E155" s="7"/>
      <c r="F155" s="7"/>
      <c r="G155" s="7"/>
      <c r="H155" s="7"/>
      <c r="I155" s="7"/>
    </row>
    <row r="156" spans="1:9">
      <c r="A156" s="7"/>
      <c r="B156" s="7"/>
      <c r="C156" s="7"/>
      <c r="D156" s="7"/>
      <c r="E156" s="7"/>
      <c r="F156" s="7"/>
      <c r="G156" s="7"/>
      <c r="H156" s="7"/>
      <c r="I156" s="7"/>
    </row>
    <row r="157" spans="1:9">
      <c r="A157" s="7"/>
      <c r="B157" s="7"/>
      <c r="C157" s="7"/>
      <c r="D157" s="7"/>
      <c r="E157" s="7"/>
      <c r="F157" s="7"/>
      <c r="G157" s="7"/>
      <c r="H157" s="7"/>
      <c r="I157" s="7"/>
    </row>
    <row r="158" spans="1:9">
      <c r="A158" s="7"/>
      <c r="B158" s="7"/>
      <c r="C158" s="7"/>
      <c r="D158" s="7"/>
      <c r="E158" s="7"/>
      <c r="F158" s="7"/>
      <c r="G158" s="7"/>
      <c r="H158" s="7"/>
      <c r="I158" s="7"/>
    </row>
    <row r="159" spans="1:9">
      <c r="A159" s="7"/>
      <c r="B159" s="7"/>
      <c r="C159" s="7"/>
      <c r="D159" s="7"/>
      <c r="E159" s="7"/>
      <c r="F159" s="7"/>
      <c r="G159" s="7"/>
      <c r="H159" s="7"/>
      <c r="I159" s="7"/>
    </row>
    <row r="160" spans="1:9">
      <c r="A160" s="7"/>
      <c r="B160" s="7"/>
      <c r="C160" s="7"/>
      <c r="D160" s="7"/>
      <c r="E160" s="7"/>
      <c r="F160" s="7"/>
      <c r="G160" s="7"/>
      <c r="H160" s="7"/>
      <c r="I160" s="7"/>
    </row>
    <row r="161" spans="1:9">
      <c r="A161" s="7"/>
      <c r="B161" s="7"/>
      <c r="C161" s="7"/>
      <c r="D161" s="7"/>
      <c r="E161" s="7"/>
      <c r="F161" s="7"/>
      <c r="G161" s="7"/>
      <c r="H161" s="7"/>
      <c r="I161" s="7"/>
    </row>
    <row r="162" spans="1:9">
      <c r="A162" s="7"/>
      <c r="B162" s="7"/>
      <c r="C162" s="7"/>
      <c r="D162" s="7"/>
      <c r="E162" s="7"/>
      <c r="F162" s="7"/>
      <c r="G162" s="7"/>
      <c r="H162" s="7"/>
      <c r="I162" s="7"/>
    </row>
    <row r="163" spans="1:9">
      <c r="A163" s="7"/>
      <c r="B163" s="7"/>
      <c r="C163" s="7"/>
      <c r="D163" s="7"/>
      <c r="E163" s="7"/>
      <c r="F163" s="7"/>
      <c r="G163" s="7"/>
      <c r="H163" s="7"/>
      <c r="I163" s="7"/>
    </row>
    <row r="164" spans="1:9">
      <c r="A164" s="7"/>
      <c r="B164" s="7"/>
      <c r="C164" s="7"/>
      <c r="D164" s="7"/>
      <c r="E164" s="7"/>
      <c r="F164" s="7"/>
      <c r="G164" s="7"/>
      <c r="H164" s="7"/>
      <c r="I164" s="7"/>
    </row>
    <row r="165" spans="1:9">
      <c r="A165" s="7"/>
      <c r="B165" s="7"/>
      <c r="C165" s="7"/>
      <c r="D165" s="7"/>
      <c r="E165" s="7"/>
      <c r="F165" s="7"/>
      <c r="G165" s="7"/>
      <c r="H165" s="7"/>
      <c r="I165" s="7"/>
    </row>
    <row r="166" spans="1:9">
      <c r="A166" s="7"/>
      <c r="B166" s="7"/>
      <c r="C166" s="7"/>
      <c r="D166" s="7"/>
      <c r="E166" s="7"/>
      <c r="F166" s="7"/>
      <c r="G166" s="7"/>
      <c r="H166" s="7"/>
      <c r="I166" s="7"/>
    </row>
    <row r="167" spans="1:9">
      <c r="A167" s="7"/>
      <c r="B167" s="7"/>
      <c r="C167" s="7"/>
      <c r="D167" s="7"/>
      <c r="E167" s="7"/>
      <c r="F167" s="7"/>
      <c r="G167" s="7"/>
      <c r="H167" s="7"/>
      <c r="I167" s="7"/>
    </row>
    <row r="168" spans="1:9">
      <c r="A168" s="7"/>
      <c r="B168" s="7"/>
      <c r="C168" s="7"/>
      <c r="D168" s="7"/>
      <c r="E168" s="7"/>
      <c r="F168" s="7"/>
      <c r="G168" s="7"/>
      <c r="H168" s="7"/>
      <c r="I168" s="7"/>
    </row>
    <row r="169" spans="1:9">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sheetData>
  <sheetProtection sheet="1" objects="1" scenarios="1" selectLockedCells="1"/>
  <mergeCells count="44">
    <mergeCell ref="C19:C20"/>
    <mergeCell ref="D19:D20"/>
    <mergeCell ref="E19:E20"/>
    <mergeCell ref="F19:F20"/>
    <mergeCell ref="A10:I10"/>
    <mergeCell ref="A17:I17"/>
    <mergeCell ref="H12:H15"/>
    <mergeCell ref="H19:H21"/>
    <mergeCell ref="B12:B13"/>
    <mergeCell ref="B19:B20"/>
    <mergeCell ref="G19:G20"/>
    <mergeCell ref="A11:I11"/>
    <mergeCell ref="A18:I18"/>
    <mergeCell ref="A16:F16"/>
    <mergeCell ref="A35:G35"/>
    <mergeCell ref="H35:I35"/>
    <mergeCell ref="A33:F33"/>
    <mergeCell ref="A34:I34"/>
    <mergeCell ref="A22:F22"/>
    <mergeCell ref="A24:I24"/>
    <mergeCell ref="A28:F28"/>
    <mergeCell ref="A23:I23"/>
    <mergeCell ref="A29:I29"/>
    <mergeCell ref="A32:I32"/>
    <mergeCell ref="A30:I30"/>
    <mergeCell ref="A31:F31"/>
    <mergeCell ref="H25:H27"/>
    <mergeCell ref="A3:I3"/>
    <mergeCell ref="A5:I5"/>
    <mergeCell ref="A7:I7"/>
    <mergeCell ref="A1:I1"/>
    <mergeCell ref="A2:F2"/>
    <mergeCell ref="A4:F4"/>
    <mergeCell ref="H2:I2"/>
    <mergeCell ref="H4:I4"/>
    <mergeCell ref="A6:I6"/>
    <mergeCell ref="I8:I9"/>
    <mergeCell ref="G12:G13"/>
    <mergeCell ref="C12:C13"/>
    <mergeCell ref="D12:D13"/>
    <mergeCell ref="E12:E13"/>
    <mergeCell ref="F12:F13"/>
    <mergeCell ref="G8:G9"/>
    <mergeCell ref="H8:H9"/>
  </mergeCells>
  <phoneticPr fontId="14" type="noConversion"/>
  <conditionalFormatting sqref="C12:F13">
    <cfRule type="duplicateValues" dxfId="34" priority="8"/>
  </conditionalFormatting>
  <conditionalFormatting sqref="C14:F14">
    <cfRule type="duplicateValues" dxfId="33" priority="7"/>
  </conditionalFormatting>
  <conditionalFormatting sqref="C15:F15">
    <cfRule type="duplicateValues" dxfId="32" priority="6"/>
  </conditionalFormatting>
  <conditionalFormatting sqref="C19:F20">
    <cfRule type="duplicateValues" dxfId="31" priority="5"/>
  </conditionalFormatting>
  <conditionalFormatting sqref="C21:F21">
    <cfRule type="duplicateValues" dxfId="30" priority="4"/>
  </conditionalFormatting>
  <conditionalFormatting sqref="C25:F25">
    <cfRule type="duplicateValues" dxfId="29" priority="3"/>
  </conditionalFormatting>
  <conditionalFormatting sqref="C26:F26">
    <cfRule type="duplicateValues" dxfId="28" priority="2"/>
  </conditionalFormatting>
  <conditionalFormatting sqref="C27:F27">
    <cfRule type="duplicateValues" dxfId="27" priority="1"/>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worksheet>
</file>

<file path=xl/worksheets/sheet4.xml><?xml version="1.0" encoding="utf-8"?>
<worksheet xmlns="http://schemas.openxmlformats.org/spreadsheetml/2006/main" xmlns:r="http://schemas.openxmlformats.org/officeDocument/2006/relationships">
  <sheetPr codeName="Feuil4">
    <pageSetUpPr fitToPage="1"/>
  </sheetPr>
  <dimension ref="A1:AR190"/>
  <sheetViews>
    <sheetView topLeftCell="A24" workbookViewId="0">
      <selection activeCell="F22" sqref="F22"/>
    </sheetView>
  </sheetViews>
  <sheetFormatPr baseColWidth="10" defaultRowHeight="15" outlineLevelRow="1"/>
  <cols>
    <col min="1" max="1" width="65.7109375" bestFit="1" customWidth="1"/>
    <col min="2" max="2" width="8.140625" customWidth="1"/>
    <col min="3" max="6" width="6.42578125" customWidth="1"/>
    <col min="7" max="7" width="9.42578125" customWidth="1"/>
    <col min="8" max="8" width="44.42578125" customWidth="1"/>
    <col min="9" max="9" width="69.28515625" customWidth="1"/>
    <col min="10" max="44" width="12.7109375" style="7" customWidth="1"/>
  </cols>
  <sheetData>
    <row r="1" spans="1:44" s="17" customFormat="1">
      <c r="A1" s="94"/>
      <c r="B1" s="94"/>
      <c r="C1" s="94"/>
      <c r="D1" s="94"/>
      <c r="E1" s="94"/>
      <c r="F1" s="94"/>
      <c r="G1" s="94"/>
      <c r="H1" s="94"/>
      <c r="I1" s="94"/>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30" customHeight="1">
      <c r="A2" s="113" t="str">
        <f>'Grille récap élève'!A2 &amp; "  " &amp;  'Grille récap élève'!B2</f>
        <v>Académie de :  Grenoble</v>
      </c>
      <c r="B2" s="113"/>
      <c r="C2" s="113"/>
      <c r="D2" s="113"/>
      <c r="E2" s="113"/>
      <c r="F2" s="113"/>
      <c r="G2" s="92" t="s">
        <v>18</v>
      </c>
      <c r="H2" s="116">
        <f>'Grille récap élève'!D2</f>
        <v>2022</v>
      </c>
      <c r="I2" s="117"/>
    </row>
    <row r="3" spans="1:44" ht="30" customHeight="1">
      <c r="A3" s="113" t="str">
        <f>'Grille récap élève'!A3 &amp; "  " &amp; 'Grille récap élève'!B3</f>
        <v xml:space="preserve">Nom du candidat :  </v>
      </c>
      <c r="B3" s="113"/>
      <c r="C3" s="113"/>
      <c r="D3" s="113"/>
      <c r="E3" s="113"/>
      <c r="F3" s="113"/>
      <c r="G3" s="113"/>
      <c r="H3" s="113"/>
      <c r="I3" s="113"/>
    </row>
    <row r="4" spans="1:44" ht="30" customHeight="1">
      <c r="A4" s="113" t="str">
        <f>'Grille récap élève'!A4:B4</f>
        <v>Etablissement de formation :</v>
      </c>
      <c r="B4" s="113"/>
      <c r="C4" s="113"/>
      <c r="D4" s="113"/>
      <c r="E4" s="113"/>
      <c r="F4" s="113"/>
      <c r="G4" s="92" t="s">
        <v>78</v>
      </c>
      <c r="H4" s="118">
        <f>'Grille récap élève'!D4</f>
        <v>0</v>
      </c>
      <c r="I4" s="119"/>
    </row>
    <row r="5" spans="1:44" ht="20.100000000000001" customHeight="1">
      <c r="A5" s="97"/>
      <c r="B5" s="97"/>
      <c r="C5" s="97"/>
      <c r="D5" s="97"/>
      <c r="E5" s="97"/>
      <c r="F5" s="97"/>
      <c r="G5" s="97"/>
      <c r="H5" s="97"/>
      <c r="I5" s="97"/>
    </row>
    <row r="6" spans="1:44" ht="78.95" customHeight="1">
      <c r="A6" s="120" t="s">
        <v>90</v>
      </c>
      <c r="B6" s="121"/>
      <c r="C6" s="121"/>
      <c r="D6" s="121"/>
      <c r="E6" s="121"/>
      <c r="F6" s="121"/>
      <c r="G6" s="121"/>
      <c r="H6" s="121"/>
      <c r="I6" s="121"/>
    </row>
    <row r="7" spans="1:44" ht="20.100000000000001" customHeight="1">
      <c r="A7" s="114"/>
      <c r="B7" s="115"/>
      <c r="C7" s="115"/>
      <c r="D7" s="115"/>
      <c r="E7" s="115"/>
      <c r="F7" s="115"/>
      <c r="G7" s="115"/>
      <c r="H7" s="115"/>
      <c r="I7" s="115"/>
    </row>
    <row r="8" spans="1:44" outlineLevel="1">
      <c r="A8" s="2" t="s">
        <v>15</v>
      </c>
      <c r="B8" s="3" t="s">
        <v>82</v>
      </c>
      <c r="C8" s="3">
        <v>1</v>
      </c>
      <c r="D8" s="3">
        <v>2</v>
      </c>
      <c r="E8" s="3">
        <v>3</v>
      </c>
      <c r="F8" s="3">
        <v>4</v>
      </c>
      <c r="G8" s="111" t="s">
        <v>83</v>
      </c>
      <c r="H8" s="112" t="s">
        <v>79</v>
      </c>
      <c r="I8" s="108" t="s">
        <v>80</v>
      </c>
    </row>
    <row r="9" spans="1:44" ht="15.75" outlineLevel="1" thickBot="1">
      <c r="A9" s="4" t="s">
        <v>0</v>
      </c>
      <c r="B9" s="5" t="s">
        <v>81</v>
      </c>
      <c r="C9" s="77">
        <v>0.15</v>
      </c>
      <c r="D9" s="6">
        <v>0.4</v>
      </c>
      <c r="E9" s="6">
        <v>0.75</v>
      </c>
      <c r="F9" s="6">
        <v>1</v>
      </c>
      <c r="G9" s="111"/>
      <c r="H9" s="112"/>
      <c r="I9" s="108"/>
    </row>
    <row r="10" spans="1:44" s="16" customFormat="1" ht="9.9499999999999993" customHeight="1">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c r="A11" s="130" t="s">
        <v>19</v>
      </c>
      <c r="B11" s="131"/>
      <c r="C11" s="131"/>
      <c r="D11" s="131"/>
      <c r="E11" s="131"/>
      <c r="F11" s="131"/>
      <c r="G11" s="131"/>
      <c r="H11" s="131"/>
      <c r="I11" s="132"/>
    </row>
    <row r="12" spans="1:44" ht="84.95" customHeight="1" outlineLevel="1">
      <c r="A12" s="8" t="s">
        <v>20</v>
      </c>
      <c r="B12" s="138">
        <v>5</v>
      </c>
      <c r="C12" s="110"/>
      <c r="D12" s="110"/>
      <c r="E12" s="110"/>
      <c r="F12" s="110"/>
      <c r="G12" s="109" t="str">
        <f>IF(COUNTA(C12:F13)&lt;2,IF(C12&lt;&gt;"",B12*C$9,IF(D12&lt;&gt;"",B12*D$9,IF(E12&lt;&gt;"",B12*E$9,IF(F12&lt;&gt;"",B12*F$9,""))))," ")</f>
        <v/>
      </c>
      <c r="H12" s="137" t="s">
        <v>93</v>
      </c>
      <c r="I12" s="61" t="s">
        <v>94</v>
      </c>
    </row>
    <row r="13" spans="1:44" ht="69.95" customHeight="1" outlineLevel="1">
      <c r="A13" s="8" t="s">
        <v>21</v>
      </c>
      <c r="B13" s="138"/>
      <c r="C13" s="110"/>
      <c r="D13" s="110"/>
      <c r="E13" s="110"/>
      <c r="F13" s="110"/>
      <c r="G13" s="109"/>
      <c r="H13" s="137"/>
      <c r="I13" s="61" t="s">
        <v>95</v>
      </c>
    </row>
    <row r="14" spans="1:44" ht="69.95" customHeight="1" outlineLevel="1">
      <c r="A14" s="8" t="s">
        <v>22</v>
      </c>
      <c r="B14" s="9">
        <v>5</v>
      </c>
      <c r="C14" s="83"/>
      <c r="D14" s="83"/>
      <c r="E14" s="83"/>
      <c r="F14" s="83"/>
      <c r="G14" s="78" t="str">
        <f>IF(COUNTA(C14:F14)&lt;2,IF(C14&lt;&gt;"",B14*C$9,IF(D14&lt;&gt;"",B14*D$9,IF(E14&lt;&gt;"",B14*E$9,IF(F14&lt;&gt;"",B14*F$9,"")))),"")</f>
        <v/>
      </c>
      <c r="H14" s="137"/>
      <c r="I14" s="62" t="s">
        <v>96</v>
      </c>
    </row>
    <row r="15" spans="1:44" s="1" customFormat="1" ht="30" customHeight="1" thickBot="1">
      <c r="A15" s="127" t="s">
        <v>88</v>
      </c>
      <c r="B15" s="128"/>
      <c r="C15" s="128"/>
      <c r="D15" s="128"/>
      <c r="E15" s="128"/>
      <c r="F15" s="129"/>
      <c r="G15" s="14" t="str">
        <f>IFERROR(IF(COUNTA(C12:F14)=2,SUM(G12:G14),""),"")</f>
        <v/>
      </c>
      <c r="H15" s="15" t="s">
        <v>89</v>
      </c>
      <c r="I15" s="13"/>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row>
    <row r="16" spans="1:44" s="16" customFormat="1" ht="9.9499999999999993" customHeight="1">
      <c r="A16" s="125"/>
      <c r="B16" s="126"/>
      <c r="C16" s="126"/>
      <c r="D16" s="126"/>
      <c r="E16" s="126"/>
      <c r="F16" s="126"/>
      <c r="G16" s="126"/>
      <c r="H16" s="126"/>
      <c r="I16" s="126"/>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row>
    <row r="17" spans="1:44" ht="29.1" customHeight="1">
      <c r="A17" s="139" t="s">
        <v>23</v>
      </c>
      <c r="B17" s="139"/>
      <c r="C17" s="139"/>
      <c r="D17" s="139"/>
      <c r="E17" s="139"/>
      <c r="F17" s="139"/>
      <c r="G17" s="139"/>
      <c r="H17" s="139"/>
      <c r="I17" s="139"/>
    </row>
    <row r="18" spans="1:44" ht="84.95" customHeight="1" outlineLevel="1">
      <c r="A18" s="10" t="s">
        <v>24</v>
      </c>
      <c r="B18" s="9">
        <v>6</v>
      </c>
      <c r="C18" s="84"/>
      <c r="D18" s="84"/>
      <c r="E18" s="84"/>
      <c r="F18" s="84"/>
      <c r="G18" s="78" t="str">
        <f>IF(COUNTA(C18:F18)&lt;2,IF(C18&lt;&gt;"",B18*C$9,IF(D18&lt;&gt;"",B18*D$9,IF(E18&lt;&gt;"",B18*E$9,IF(F18&lt;&gt;"",B18*F$9,""))))," ")</f>
        <v/>
      </c>
      <c r="H18" s="137" t="s">
        <v>97</v>
      </c>
      <c r="I18" s="61" t="s">
        <v>98</v>
      </c>
    </row>
    <row r="19" spans="1:44" ht="84.95" customHeight="1" outlineLevel="1">
      <c r="A19" s="10" t="s">
        <v>25</v>
      </c>
      <c r="B19" s="9">
        <v>6</v>
      </c>
      <c r="C19" s="84"/>
      <c r="D19" s="84"/>
      <c r="E19" s="84"/>
      <c r="F19" s="84"/>
      <c r="G19" s="78" t="str">
        <f t="shared" ref="G19:G21" si="0">IF(COUNTA(C19:F19)&lt;2,IF(C19&lt;&gt;"",B19*C$9,IF(D19&lt;&gt;"",B19*D$9,IF(E19&lt;&gt;"",B19*E$9,IF(F19&lt;&gt;"",B19*F$9,""))))," ")</f>
        <v/>
      </c>
      <c r="H19" s="137"/>
      <c r="I19" s="62" t="s">
        <v>99</v>
      </c>
    </row>
    <row r="20" spans="1:44" ht="84.95" customHeight="1" outlineLevel="1">
      <c r="A20" s="10" t="s">
        <v>26</v>
      </c>
      <c r="B20" s="9">
        <v>7</v>
      </c>
      <c r="C20" s="84"/>
      <c r="D20" s="84"/>
      <c r="E20" s="84"/>
      <c r="F20" s="84"/>
      <c r="G20" s="78" t="str">
        <f t="shared" si="0"/>
        <v/>
      </c>
      <c r="H20" s="137"/>
      <c r="I20" s="62" t="s">
        <v>100</v>
      </c>
    </row>
    <row r="21" spans="1:44" ht="84.95" customHeight="1" outlineLevel="1">
      <c r="A21" s="10" t="s">
        <v>27</v>
      </c>
      <c r="B21" s="9">
        <v>7</v>
      </c>
      <c r="C21" s="84"/>
      <c r="D21" s="84"/>
      <c r="E21" s="84"/>
      <c r="F21" s="84"/>
      <c r="G21" s="78" t="str">
        <f t="shared" si="0"/>
        <v/>
      </c>
      <c r="H21" s="137"/>
      <c r="I21" s="62" t="s">
        <v>101</v>
      </c>
    </row>
    <row r="22" spans="1:44" ht="84.95" customHeight="1" outlineLevel="1">
      <c r="A22" s="10" t="s">
        <v>28</v>
      </c>
      <c r="B22" s="9">
        <v>4</v>
      </c>
      <c r="C22" s="84"/>
      <c r="D22" s="84"/>
      <c r="E22" s="84"/>
      <c r="F22" s="84"/>
      <c r="G22" s="78" t="str">
        <f>IF(COUNTA(C22:F22)&lt;2,IF(C22&lt;&gt;"",B22*C$9,IF(D22&lt;&gt;"",B22*D$9,IF(E22&lt;&gt;"",B22*E$9,IF(F22&lt;&gt;"",B22*F$9,"")))),"")</f>
        <v/>
      </c>
      <c r="H22" s="137"/>
      <c r="I22" s="61" t="s">
        <v>102</v>
      </c>
    </row>
    <row r="23" spans="1:44" ht="30" customHeight="1" thickBot="1">
      <c r="A23" s="127" t="s">
        <v>86</v>
      </c>
      <c r="B23" s="128"/>
      <c r="C23" s="128"/>
      <c r="D23" s="128"/>
      <c r="E23" s="128"/>
      <c r="F23" s="129"/>
      <c r="G23" s="88" t="str">
        <f>IFERROR(IF(COUNTA(C18:F22)=5,SUM(G18:G22),""),"")</f>
        <v/>
      </c>
      <c r="H23" s="15" t="s">
        <v>91</v>
      </c>
      <c r="I23" s="13"/>
    </row>
    <row r="24" spans="1:44" s="16" customFormat="1" ht="30" customHeight="1">
      <c r="A24" s="125"/>
      <c r="B24" s="126"/>
      <c r="C24" s="126"/>
      <c r="D24" s="126"/>
      <c r="E24" s="126"/>
      <c r="F24" s="126"/>
      <c r="G24" s="126"/>
      <c r="H24" s="126"/>
      <c r="I24" s="126"/>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row>
    <row r="25" spans="1:44" ht="47.1" customHeight="1" thickBot="1">
      <c r="A25" s="123" t="s">
        <v>86</v>
      </c>
      <c r="B25" s="124"/>
      <c r="C25" s="124"/>
      <c r="D25" s="124"/>
      <c r="E25" s="124"/>
      <c r="F25" s="124"/>
      <c r="G25" s="18" t="str">
        <f>IF(COUNTA(C12:F14,C18:F22)=7,CEILING(G15+G23,0.5),"")</f>
        <v/>
      </c>
      <c r="H25" s="11" t="s">
        <v>92</v>
      </c>
      <c r="I25" s="12"/>
    </row>
    <row r="26" spans="1:44" s="16" customFormat="1" ht="9.9499999999999993" customHeight="1">
      <c r="A26" s="125"/>
      <c r="B26" s="126"/>
      <c r="C26" s="126"/>
      <c r="D26" s="126"/>
      <c r="E26" s="126"/>
      <c r="F26" s="126"/>
      <c r="G26" s="126"/>
      <c r="H26" s="126"/>
      <c r="I26" s="126"/>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row>
    <row r="27" spans="1:44" ht="320.10000000000002" customHeight="1">
      <c r="A27" s="122" t="s">
        <v>13</v>
      </c>
      <c r="B27" s="122"/>
      <c r="C27" s="122"/>
      <c r="D27" s="122"/>
      <c r="E27" s="122"/>
      <c r="F27" s="122"/>
      <c r="G27" s="122"/>
      <c r="H27" s="122" t="s">
        <v>14</v>
      </c>
      <c r="I27" s="122"/>
    </row>
    <row r="28" spans="1:44">
      <c r="A28" s="7"/>
      <c r="B28" s="7"/>
      <c r="C28" s="7"/>
      <c r="D28" s="7"/>
      <c r="E28" s="7"/>
      <c r="F28" s="7"/>
      <c r="G28" s="7"/>
      <c r="H28" s="7"/>
      <c r="I28" s="7"/>
    </row>
    <row r="29" spans="1:44">
      <c r="A29" s="7"/>
      <c r="B29" s="7"/>
      <c r="C29" s="7"/>
      <c r="D29" s="7"/>
      <c r="E29" s="7"/>
      <c r="F29" s="7"/>
      <c r="G29" s="7"/>
      <c r="H29" s="7"/>
      <c r="I29" s="7"/>
    </row>
    <row r="30" spans="1:44">
      <c r="A30" s="7"/>
      <c r="B30" s="7"/>
      <c r="C30" s="7"/>
      <c r="D30" s="7"/>
      <c r="E30" s="7"/>
      <c r="F30" s="7"/>
      <c r="G30" s="7"/>
      <c r="H30" s="7"/>
      <c r="I30" s="7"/>
    </row>
    <row r="31" spans="1:44">
      <c r="A31" s="7"/>
      <c r="B31" s="7"/>
      <c r="C31" s="7"/>
      <c r="D31" s="7"/>
      <c r="E31" s="7"/>
      <c r="F31" s="7"/>
      <c r="G31" s="7"/>
      <c r="H31" s="7"/>
      <c r="I31" s="7"/>
    </row>
    <row r="32" spans="1:44">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
      <c r="B36" s="7"/>
      <c r="C36" s="7"/>
      <c r="D36" s="7"/>
      <c r="E36" s="7"/>
      <c r="F36" s="7"/>
      <c r="G36" s="7"/>
      <c r="H36" s="7"/>
      <c r="I36" s="7"/>
    </row>
    <row r="37" spans="1:9">
      <c r="A37" s="7"/>
      <c r="B37" s="7"/>
      <c r="C37" s="7"/>
      <c r="D37" s="7"/>
      <c r="E37" s="7"/>
      <c r="F37" s="7"/>
      <c r="G37" s="7"/>
      <c r="H37" s="7"/>
      <c r="I37" s="7"/>
    </row>
    <row r="38" spans="1:9">
      <c r="A38" s="7"/>
      <c r="B38" s="7"/>
      <c r="C38" s="7"/>
      <c r="D38" s="7"/>
      <c r="E38" s="7"/>
      <c r="F38" s="7"/>
      <c r="G38" s="7"/>
      <c r="H38" s="7"/>
      <c r="I38" s="7"/>
    </row>
    <row r="39" spans="1:9">
      <c r="A39" s="7"/>
      <c r="B39" s="7"/>
      <c r="C39" s="7"/>
      <c r="D39" s="7"/>
      <c r="E39" s="7"/>
      <c r="F39" s="7"/>
      <c r="G39" s="7"/>
      <c r="H39" s="7"/>
      <c r="I39" s="7"/>
    </row>
    <row r="40" spans="1:9">
      <c r="A40" s="7"/>
      <c r="B40" s="7"/>
      <c r="C40" s="7"/>
      <c r="D40" s="7"/>
      <c r="E40" s="7"/>
      <c r="F40" s="7"/>
      <c r="G40" s="7"/>
      <c r="H40" s="7"/>
      <c r="I40" s="7"/>
    </row>
    <row r="41" spans="1:9" s="7" customFormat="1"/>
    <row r="42" spans="1:9" s="7" customFormat="1"/>
    <row r="43" spans="1:9" s="7" customFormat="1"/>
    <row r="44" spans="1:9" s="7" customFormat="1"/>
    <row r="45" spans="1:9" s="7" customFormat="1"/>
    <row r="46" spans="1:9" s="7" customFormat="1"/>
    <row r="47" spans="1:9" s="7" customFormat="1"/>
    <row r="48" spans="1:9"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sheetData>
  <sheetProtection sheet="1" objects="1" scenarios="1" selectLockedCells="1"/>
  <mergeCells count="31">
    <mergeCell ref="A1:I1"/>
    <mergeCell ref="A2:F2"/>
    <mergeCell ref="A3:I3"/>
    <mergeCell ref="A4:F4"/>
    <mergeCell ref="H2:I2"/>
    <mergeCell ref="H4:I4"/>
    <mergeCell ref="A5:I5"/>
    <mergeCell ref="A6:I6"/>
    <mergeCell ref="A7:I7"/>
    <mergeCell ref="G8:G9"/>
    <mergeCell ref="H8:H9"/>
    <mergeCell ref="I8:I9"/>
    <mergeCell ref="A10:I10"/>
    <mergeCell ref="A11:I11"/>
    <mergeCell ref="B12:B13"/>
    <mergeCell ref="C12:C13"/>
    <mergeCell ref="D12:D13"/>
    <mergeCell ref="E12:E13"/>
    <mergeCell ref="F12:F13"/>
    <mergeCell ref="G12:G13"/>
    <mergeCell ref="H12:H14"/>
    <mergeCell ref="A23:F23"/>
    <mergeCell ref="A15:F15"/>
    <mergeCell ref="A16:I16"/>
    <mergeCell ref="A17:I17"/>
    <mergeCell ref="H18:H22"/>
    <mergeCell ref="A24:I24"/>
    <mergeCell ref="A25:F25"/>
    <mergeCell ref="A26:I26"/>
    <mergeCell ref="A27:G27"/>
    <mergeCell ref="H27:I27"/>
  </mergeCells>
  <conditionalFormatting sqref="C12:F13">
    <cfRule type="duplicateValues" dxfId="26" priority="12"/>
  </conditionalFormatting>
  <conditionalFormatting sqref="C14:F14">
    <cfRule type="duplicateValues" dxfId="25" priority="11"/>
  </conditionalFormatting>
  <conditionalFormatting sqref="C18:F18">
    <cfRule type="duplicateValues" dxfId="24" priority="9"/>
  </conditionalFormatting>
  <conditionalFormatting sqref="C22:F22">
    <cfRule type="duplicateValues" dxfId="23" priority="1"/>
    <cfRule type="duplicateValues" dxfId="22" priority="8"/>
  </conditionalFormatting>
  <conditionalFormatting sqref="C19:F19">
    <cfRule type="duplicateValues" dxfId="21" priority="4"/>
  </conditionalFormatting>
  <conditionalFormatting sqref="C20:F20">
    <cfRule type="duplicateValues" dxfId="20" priority="3"/>
  </conditionalFormatting>
  <conditionalFormatting sqref="C21:F21">
    <cfRule type="duplicateValues" dxfId="19" priority="2"/>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worksheet>
</file>

<file path=xl/worksheets/sheet5.xml><?xml version="1.0" encoding="utf-8"?>
<worksheet xmlns="http://schemas.openxmlformats.org/spreadsheetml/2006/main" xmlns:r="http://schemas.openxmlformats.org/officeDocument/2006/relationships">
  <sheetPr codeName="Feuil5">
    <pageSetUpPr fitToPage="1"/>
  </sheetPr>
  <dimension ref="A1:AR195"/>
  <sheetViews>
    <sheetView topLeftCell="A27" workbookViewId="0">
      <selection activeCell="G28" sqref="G28"/>
    </sheetView>
  </sheetViews>
  <sheetFormatPr baseColWidth="10" defaultRowHeight="15" outlineLevelRow="1"/>
  <cols>
    <col min="1" max="1" width="65.7109375" bestFit="1" customWidth="1"/>
    <col min="2" max="2" width="8.140625" customWidth="1"/>
    <col min="3" max="6" width="6.42578125" customWidth="1"/>
    <col min="7" max="7" width="9.28515625" customWidth="1"/>
    <col min="8" max="8" width="44.42578125" customWidth="1"/>
    <col min="9" max="9" width="69.28515625" customWidth="1"/>
    <col min="10" max="44" width="12.7109375" style="7" customWidth="1"/>
  </cols>
  <sheetData>
    <row r="1" spans="1:44" s="17" customFormat="1">
      <c r="A1" s="94"/>
      <c r="B1" s="94"/>
      <c r="C1" s="94"/>
      <c r="D1" s="94"/>
      <c r="E1" s="94"/>
      <c r="F1" s="94"/>
      <c r="G1" s="94"/>
      <c r="H1" s="94"/>
      <c r="I1" s="94"/>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30" customHeight="1">
      <c r="A2" s="113" t="str">
        <f>'Grille récap élève'!A2 &amp; "  " &amp;  'Grille récap élève'!B2</f>
        <v>Académie de :  Grenoble</v>
      </c>
      <c r="B2" s="113"/>
      <c r="C2" s="113"/>
      <c r="D2" s="113"/>
      <c r="E2" s="113"/>
      <c r="F2" s="113"/>
      <c r="G2" s="92" t="s">
        <v>18</v>
      </c>
      <c r="H2" s="116">
        <f>'Grille récap élève'!D2</f>
        <v>2022</v>
      </c>
      <c r="I2" s="117"/>
    </row>
    <row r="3" spans="1:44" ht="30" customHeight="1">
      <c r="A3" s="113" t="str">
        <f>'Grille récap élève'!A3 &amp; "  " &amp; 'Grille récap élève'!B3</f>
        <v xml:space="preserve">Nom du candidat :  </v>
      </c>
      <c r="B3" s="113"/>
      <c r="C3" s="113"/>
      <c r="D3" s="113"/>
      <c r="E3" s="113"/>
      <c r="F3" s="113"/>
      <c r="G3" s="113"/>
      <c r="H3" s="113"/>
      <c r="I3" s="113"/>
    </row>
    <row r="4" spans="1:44" ht="30" customHeight="1">
      <c r="A4" s="113" t="str">
        <f>'Grille récap élève'!A4:B4</f>
        <v>Etablissement de formation :</v>
      </c>
      <c r="B4" s="113"/>
      <c r="C4" s="113"/>
      <c r="D4" s="113"/>
      <c r="E4" s="113"/>
      <c r="F4" s="113"/>
      <c r="G4" s="92" t="s">
        <v>78</v>
      </c>
      <c r="H4" s="118">
        <f>'Grille récap élève'!D4</f>
        <v>0</v>
      </c>
      <c r="I4" s="119"/>
    </row>
    <row r="5" spans="1:44" ht="20.100000000000001" customHeight="1">
      <c r="A5" s="97"/>
      <c r="B5" s="97"/>
      <c r="C5" s="97"/>
      <c r="D5" s="97"/>
      <c r="E5" s="97"/>
      <c r="F5" s="97"/>
      <c r="G5" s="97"/>
      <c r="H5" s="97"/>
      <c r="I5" s="97"/>
    </row>
    <row r="6" spans="1:44" ht="78.95" customHeight="1">
      <c r="A6" s="157" t="s">
        <v>103</v>
      </c>
      <c r="B6" s="158"/>
      <c r="C6" s="158"/>
      <c r="D6" s="158"/>
      <c r="E6" s="158"/>
      <c r="F6" s="158"/>
      <c r="G6" s="158"/>
      <c r="H6" s="158"/>
      <c r="I6" s="158"/>
    </row>
    <row r="7" spans="1:44" ht="20.100000000000001" customHeight="1">
      <c r="A7" s="114"/>
      <c r="B7" s="115"/>
      <c r="C7" s="115"/>
      <c r="D7" s="115"/>
      <c r="E7" s="115"/>
      <c r="F7" s="115"/>
      <c r="G7" s="115"/>
      <c r="H7" s="115"/>
      <c r="I7" s="115"/>
    </row>
    <row r="8" spans="1:44" outlineLevel="1">
      <c r="A8" s="41" t="s">
        <v>15</v>
      </c>
      <c r="B8" s="42" t="s">
        <v>82</v>
      </c>
      <c r="C8" s="42">
        <v>1</v>
      </c>
      <c r="D8" s="42">
        <v>2</v>
      </c>
      <c r="E8" s="42">
        <v>3</v>
      </c>
      <c r="F8" s="42">
        <v>4</v>
      </c>
      <c r="G8" s="159" t="s">
        <v>83</v>
      </c>
      <c r="H8" s="160" t="s">
        <v>79</v>
      </c>
      <c r="I8" s="161" t="s">
        <v>80</v>
      </c>
    </row>
    <row r="9" spans="1:44" ht="15.75" outlineLevel="1" thickBot="1">
      <c r="A9" s="43" t="s">
        <v>0</v>
      </c>
      <c r="B9" s="44" t="s">
        <v>81</v>
      </c>
      <c r="C9" s="76">
        <v>0.15</v>
      </c>
      <c r="D9" s="45">
        <v>0.4</v>
      </c>
      <c r="E9" s="45">
        <v>0.75</v>
      </c>
      <c r="F9" s="45">
        <v>1</v>
      </c>
      <c r="G9" s="159"/>
      <c r="H9" s="160"/>
      <c r="I9" s="161"/>
    </row>
    <row r="10" spans="1:44" s="16" customFormat="1" ht="9.9499999999999993" customHeight="1">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c r="A11" s="144" t="s">
        <v>29</v>
      </c>
      <c r="B11" s="145"/>
      <c r="C11" s="145"/>
      <c r="D11" s="145"/>
      <c r="E11" s="145"/>
      <c r="F11" s="145"/>
      <c r="G11" s="145"/>
      <c r="H11" s="145"/>
      <c r="I11" s="146"/>
    </row>
    <row r="12" spans="1:44" ht="84.95" customHeight="1" outlineLevel="1">
      <c r="A12" s="8" t="s">
        <v>30</v>
      </c>
      <c r="B12" s="9">
        <v>6</v>
      </c>
      <c r="C12" s="83"/>
      <c r="D12" s="83"/>
      <c r="E12" s="83"/>
      <c r="F12" s="83"/>
      <c r="G12" s="79" t="str">
        <f>IF(COUNTA(C12:F12)&lt;2,IF(C12&lt;&gt;"",B12*C$9,IF(D12&lt;&gt;"",B12*D$9,IF(E12&lt;&gt;"",B12*E$9,IF(F12&lt;&gt;"",B12*F$9,""))))," ")</f>
        <v/>
      </c>
      <c r="H12" s="137" t="s">
        <v>105</v>
      </c>
      <c r="I12" s="61" t="s">
        <v>106</v>
      </c>
    </row>
    <row r="13" spans="1:44" ht="69.95" customHeight="1" outlineLevel="1">
      <c r="A13" s="8" t="s">
        <v>31</v>
      </c>
      <c r="B13" s="9">
        <v>6</v>
      </c>
      <c r="C13" s="83"/>
      <c r="D13" s="83"/>
      <c r="E13" s="83"/>
      <c r="F13" s="83"/>
      <c r="G13" s="79" t="str">
        <f>IF(COUNTA(C13:F13)&lt;2,IF(C13&lt;&gt;"",B13*C$9,IF(D13&lt;&gt;"",B13*D$9,IF(E13&lt;&gt;"",B13*E$9,IF(F13&lt;&gt;"",B13*F$9,""))))," ")</f>
        <v/>
      </c>
      <c r="H13" s="137"/>
      <c r="I13" s="61" t="s">
        <v>107</v>
      </c>
    </row>
    <row r="14" spans="1:44" ht="69.95" customHeight="1" outlineLevel="1">
      <c r="A14" s="8" t="s">
        <v>32</v>
      </c>
      <c r="B14" s="150">
        <v>6</v>
      </c>
      <c r="C14" s="154"/>
      <c r="D14" s="154"/>
      <c r="E14" s="154"/>
      <c r="F14" s="154"/>
      <c r="G14" s="142" t="str">
        <f>IF(COUNTA(C14:F15)&lt;2,IF(C14&lt;&gt;"",B14*C$9,IF(D14&lt;&gt;"",B14*D$9,IF(E14&lt;&gt;"",B14*E$9,IF(F14&lt;&gt;"",B14*F$9,""))))," ")</f>
        <v/>
      </c>
      <c r="H14" s="137"/>
      <c r="I14" s="61" t="s">
        <v>108</v>
      </c>
    </row>
    <row r="15" spans="1:44" ht="69.95" customHeight="1" outlineLevel="1">
      <c r="A15" s="8" t="s">
        <v>33</v>
      </c>
      <c r="B15" s="151"/>
      <c r="C15" s="155"/>
      <c r="D15" s="155"/>
      <c r="E15" s="155"/>
      <c r="F15" s="155"/>
      <c r="G15" s="143"/>
      <c r="H15" s="137"/>
      <c r="I15" s="61" t="s">
        <v>109</v>
      </c>
    </row>
    <row r="16" spans="1:44" ht="108" customHeight="1" outlineLevel="1">
      <c r="A16" s="8" t="s">
        <v>34</v>
      </c>
      <c r="B16" s="9">
        <v>6</v>
      </c>
      <c r="C16" s="83"/>
      <c r="D16" s="83"/>
      <c r="E16" s="83"/>
      <c r="F16" s="83"/>
      <c r="G16" s="79" t="str">
        <f>IF(COUNTA(C16:F16)&lt;2,IF(C16&lt;&gt;"",B16*C$9,IF(D16&lt;&gt;"",B16*D$9,IF(E16&lt;&gt;"",B16*E$9,IF(F16&lt;&gt;"",B16*F$9,"")))),"")</f>
        <v/>
      </c>
      <c r="H16" s="137"/>
      <c r="I16" s="61" t="s">
        <v>110</v>
      </c>
    </row>
    <row r="17" spans="1:44" ht="69.95" customHeight="1" outlineLevel="1">
      <c r="A17" s="8" t="s">
        <v>35</v>
      </c>
      <c r="B17" s="9">
        <v>6</v>
      </c>
      <c r="C17" s="83"/>
      <c r="D17" s="83"/>
      <c r="E17" s="83"/>
      <c r="F17" s="83"/>
      <c r="G17" s="79" t="str">
        <f>IF(COUNTA(C17:F17)&lt;2,IF(C17&lt;&gt;"",B17*C$9,IF(D17&lt;&gt;"",B17*D$9,IF(E17&lt;&gt;"",B17*E$9,IF(F17&lt;&gt;"",B17*F$9,"")))),"")</f>
        <v/>
      </c>
      <c r="H17" s="137"/>
      <c r="I17" s="62" t="s">
        <v>111</v>
      </c>
    </row>
    <row r="18" spans="1:44" s="1" customFormat="1" ht="30" customHeight="1" thickBot="1">
      <c r="A18" s="147" t="s">
        <v>86</v>
      </c>
      <c r="B18" s="148"/>
      <c r="C18" s="148"/>
      <c r="D18" s="148"/>
      <c r="E18" s="148"/>
      <c r="F18" s="149"/>
      <c r="G18" s="35" t="str">
        <f>IFERROR(IF(COUNTA(C12:F17)=5,SUM(G12:G17),""),"")</f>
        <v/>
      </c>
      <c r="H18" s="36" t="s">
        <v>91</v>
      </c>
      <c r="I18" s="3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row>
    <row r="19" spans="1:44" s="16" customFormat="1" ht="9.9499999999999993" customHeight="1">
      <c r="A19" s="125"/>
      <c r="B19" s="126"/>
      <c r="C19" s="126"/>
      <c r="D19" s="126"/>
      <c r="E19" s="126"/>
      <c r="F19" s="126"/>
      <c r="G19" s="126"/>
      <c r="H19" s="126"/>
      <c r="I19" s="126"/>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row>
    <row r="20" spans="1:44" ht="29.1" customHeight="1">
      <c r="A20" s="156" t="s">
        <v>36</v>
      </c>
      <c r="B20" s="156"/>
      <c r="C20" s="156"/>
      <c r="D20" s="156"/>
      <c r="E20" s="156"/>
      <c r="F20" s="156"/>
      <c r="G20" s="156"/>
      <c r="H20" s="156"/>
      <c r="I20" s="156"/>
    </row>
    <row r="21" spans="1:44" ht="80.099999999999994" customHeight="1" outlineLevel="1">
      <c r="A21" s="10" t="s">
        <v>37</v>
      </c>
      <c r="B21" s="9">
        <v>6</v>
      </c>
      <c r="C21" s="84"/>
      <c r="D21" s="84"/>
      <c r="E21" s="84"/>
      <c r="F21" s="84"/>
      <c r="G21" s="79" t="str">
        <f>IF(COUNTA(C21:F21)&lt;2,IF(C21&lt;&gt;"",B21*C$9,IF(D21&lt;&gt;"",B21*D$9,IF(E21&lt;&gt;"",B21*E$9,IF(F21&lt;&gt;"",B21*F$9,""))))," ")</f>
        <v/>
      </c>
      <c r="H21" s="137" t="s">
        <v>112</v>
      </c>
      <c r="I21" s="61" t="s">
        <v>113</v>
      </c>
    </row>
    <row r="22" spans="1:44" ht="80.099999999999994" customHeight="1" outlineLevel="1">
      <c r="A22" s="10" t="s">
        <v>38</v>
      </c>
      <c r="B22" s="150">
        <v>8</v>
      </c>
      <c r="C22" s="140"/>
      <c r="D22" s="140"/>
      <c r="E22" s="140"/>
      <c r="F22" s="140"/>
      <c r="G22" s="142" t="str">
        <f>IF(COUNTA(C22:F23)&lt;2,IF(C22&lt;&gt;"",B22*C$9,IF(D22&lt;&gt;"",B22*D$9,IF(E22&lt;&gt;"",B22*E$9,IF(F22&lt;&gt;"",B22*F$9,""))))," ")</f>
        <v/>
      </c>
      <c r="H22" s="137"/>
      <c r="I22" s="62" t="s">
        <v>114</v>
      </c>
    </row>
    <row r="23" spans="1:44" ht="80.099999999999994" customHeight="1" outlineLevel="1">
      <c r="A23" s="10" t="s">
        <v>39</v>
      </c>
      <c r="B23" s="151"/>
      <c r="C23" s="141"/>
      <c r="D23" s="141"/>
      <c r="E23" s="141"/>
      <c r="F23" s="141"/>
      <c r="G23" s="143"/>
      <c r="H23" s="137"/>
      <c r="I23" s="62" t="s">
        <v>115</v>
      </c>
    </row>
    <row r="24" spans="1:44" ht="80.099999999999994" customHeight="1" outlineLevel="1">
      <c r="A24" s="10" t="s">
        <v>40</v>
      </c>
      <c r="B24" s="9">
        <v>6</v>
      </c>
      <c r="C24" s="84"/>
      <c r="D24" s="84"/>
      <c r="E24" s="84"/>
      <c r="F24" s="84"/>
      <c r="G24" s="79" t="str">
        <f>IF(COUNTA(C24:F24)&lt;2,IF(C24&lt;&gt;"",B24*C$9,IF(D24&lt;&gt;"",B24*D$9,IF(E24&lt;&gt;"",B24*E$9,IF(F24&lt;&gt;"",B24*F$9,""))))," ")</f>
        <v/>
      </c>
      <c r="H24" s="137"/>
      <c r="I24" s="62" t="s">
        <v>116</v>
      </c>
    </row>
    <row r="25" spans="1:44" ht="30" customHeight="1" thickBot="1">
      <c r="A25" s="147" t="s">
        <v>86</v>
      </c>
      <c r="B25" s="148"/>
      <c r="C25" s="148"/>
      <c r="D25" s="148"/>
      <c r="E25" s="148"/>
      <c r="F25" s="149"/>
      <c r="G25" s="35" t="str">
        <f>IFERROR(IF(COUNTA(C21:F24)=3,SUM(G21:G24),""),"")</f>
        <v/>
      </c>
      <c r="H25" s="36" t="s">
        <v>87</v>
      </c>
      <c r="I25" s="37"/>
    </row>
    <row r="26" spans="1:44" s="16" customFormat="1" ht="9.9499999999999993" customHeight="1">
      <c r="A26" s="125"/>
      <c r="B26" s="126"/>
      <c r="C26" s="126"/>
      <c r="D26" s="126"/>
      <c r="E26" s="126"/>
      <c r="F26" s="126"/>
      <c r="G26" s="126"/>
      <c r="H26" s="126"/>
      <c r="I26" s="126"/>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row>
    <row r="27" spans="1:44" ht="32.1" customHeight="1">
      <c r="A27" s="144" t="s">
        <v>104</v>
      </c>
      <c r="B27" s="145"/>
      <c r="C27" s="145"/>
      <c r="D27" s="145"/>
      <c r="E27" s="145"/>
      <c r="F27" s="145"/>
      <c r="G27" s="145"/>
      <c r="H27" s="145"/>
      <c r="I27" s="146"/>
    </row>
    <row r="28" spans="1:44" ht="30.6" customHeight="1" thickBot="1">
      <c r="A28" s="147" t="s">
        <v>86</v>
      </c>
      <c r="B28" s="148"/>
      <c r="C28" s="148"/>
      <c r="D28" s="148"/>
      <c r="E28" s="148"/>
      <c r="F28" s="149"/>
      <c r="G28" s="86"/>
      <c r="H28" s="36" t="s">
        <v>89</v>
      </c>
      <c r="I28" s="37"/>
    </row>
    <row r="29" spans="1:44" s="16" customFormat="1" ht="30" customHeight="1">
      <c r="A29" s="125"/>
      <c r="B29" s="126"/>
      <c r="C29" s="126"/>
      <c r="D29" s="126"/>
      <c r="E29" s="126"/>
      <c r="F29" s="126"/>
      <c r="G29" s="126"/>
      <c r="H29" s="126"/>
      <c r="I29" s="126"/>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row>
    <row r="30" spans="1:44" ht="47.1" customHeight="1" thickBot="1">
      <c r="A30" s="152" t="s">
        <v>86</v>
      </c>
      <c r="B30" s="153"/>
      <c r="C30" s="153"/>
      <c r="D30" s="153"/>
      <c r="E30" s="153"/>
      <c r="F30" s="153"/>
      <c r="G30" s="38" t="str">
        <f>IF(COUNTA(C12:F17,C21:F24)=8,CEILING(G18+G25+G28,0.5),"")</f>
        <v/>
      </c>
      <c r="H30" s="39" t="s">
        <v>85</v>
      </c>
      <c r="I30" s="40"/>
    </row>
    <row r="31" spans="1:44" s="16" customFormat="1" ht="9.9499999999999993" customHeight="1">
      <c r="A31" s="125"/>
      <c r="B31" s="126"/>
      <c r="C31" s="126"/>
      <c r="D31" s="126"/>
      <c r="E31" s="126"/>
      <c r="F31" s="126"/>
      <c r="G31" s="126"/>
      <c r="H31" s="126"/>
      <c r="I31" s="126"/>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row>
    <row r="32" spans="1:44" ht="320.10000000000002" customHeight="1">
      <c r="A32" s="122" t="s">
        <v>13</v>
      </c>
      <c r="B32" s="122"/>
      <c r="C32" s="122"/>
      <c r="D32" s="122"/>
      <c r="E32" s="122"/>
      <c r="F32" s="122"/>
      <c r="G32" s="122"/>
      <c r="H32" s="122" t="s">
        <v>14</v>
      </c>
      <c r="I32" s="122"/>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
      <c r="B36" s="7"/>
      <c r="C36" s="7"/>
      <c r="D36" s="7"/>
      <c r="E36" s="7"/>
      <c r="F36" s="7"/>
      <c r="G36" s="7"/>
      <c r="H36" s="7"/>
      <c r="I36" s="7"/>
    </row>
    <row r="37" spans="1:9">
      <c r="A37" s="7"/>
      <c r="B37" s="7"/>
      <c r="C37" s="7"/>
      <c r="D37" s="7"/>
      <c r="E37" s="7"/>
      <c r="F37" s="7"/>
      <c r="G37" s="7"/>
      <c r="H37" s="7"/>
      <c r="I37" s="7"/>
    </row>
    <row r="38" spans="1:9" s="7" customFormat="1"/>
    <row r="39" spans="1:9" s="7" customFormat="1"/>
    <row r="40" spans="1:9" s="7" customFormat="1"/>
    <row r="41" spans="1:9" s="7" customFormat="1"/>
    <row r="42" spans="1:9" s="7" customFormat="1"/>
    <row r="43" spans="1:9" s="7" customFormat="1"/>
    <row r="44" spans="1:9" s="7" customFormat="1"/>
    <row r="45" spans="1:9" s="7" customFormat="1"/>
    <row r="46" spans="1:9" s="7" customFormat="1"/>
    <row r="47" spans="1:9" s="7" customFormat="1"/>
    <row r="48" spans="1:9"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sheetData>
  <sheetProtection sheet="1" objects="1" scenarios="1" selectLockedCells="1"/>
  <mergeCells count="40">
    <mergeCell ref="A1:I1"/>
    <mergeCell ref="A2:F2"/>
    <mergeCell ref="A3:I3"/>
    <mergeCell ref="A4:F4"/>
    <mergeCell ref="H2:I2"/>
    <mergeCell ref="H4:I4"/>
    <mergeCell ref="A10:I10"/>
    <mergeCell ref="A11:I11"/>
    <mergeCell ref="H12:H17"/>
    <mergeCell ref="A5:I5"/>
    <mergeCell ref="A6:I6"/>
    <mergeCell ref="A7:I7"/>
    <mergeCell ref="G8:G9"/>
    <mergeCell ref="H8:H9"/>
    <mergeCell ref="I8:I9"/>
    <mergeCell ref="A30:F30"/>
    <mergeCell ref="A31:I31"/>
    <mergeCell ref="A32:G32"/>
    <mergeCell ref="H32:I32"/>
    <mergeCell ref="B14:B15"/>
    <mergeCell ref="C14:C15"/>
    <mergeCell ref="D14:D15"/>
    <mergeCell ref="E14:E15"/>
    <mergeCell ref="F14:F15"/>
    <mergeCell ref="G14:G15"/>
    <mergeCell ref="A18:F18"/>
    <mergeCell ref="A19:I19"/>
    <mergeCell ref="A20:I20"/>
    <mergeCell ref="H21:H24"/>
    <mergeCell ref="A25:F25"/>
    <mergeCell ref="A29:I29"/>
    <mergeCell ref="F22:F23"/>
    <mergeCell ref="G22:G23"/>
    <mergeCell ref="A26:I26"/>
    <mergeCell ref="A27:I27"/>
    <mergeCell ref="A28:F28"/>
    <mergeCell ref="B22:B23"/>
    <mergeCell ref="C22:C23"/>
    <mergeCell ref="D22:D23"/>
    <mergeCell ref="E22:E23"/>
  </mergeCells>
  <conditionalFormatting sqref="C12:F12">
    <cfRule type="duplicateValues" dxfId="18" priority="12"/>
  </conditionalFormatting>
  <conditionalFormatting sqref="C17:F17">
    <cfRule type="duplicateValues" dxfId="17" priority="11"/>
  </conditionalFormatting>
  <conditionalFormatting sqref="C21:F21">
    <cfRule type="duplicateValues" dxfId="16" priority="10"/>
  </conditionalFormatting>
  <conditionalFormatting sqref="D22:F22">
    <cfRule type="duplicateValues" dxfId="15" priority="8"/>
  </conditionalFormatting>
  <conditionalFormatting sqref="C22">
    <cfRule type="duplicateValues" dxfId="14" priority="7"/>
  </conditionalFormatting>
  <conditionalFormatting sqref="C24:F24">
    <cfRule type="duplicateValues" dxfId="13" priority="6"/>
  </conditionalFormatting>
  <conditionalFormatting sqref="C13:F13">
    <cfRule type="duplicateValues" dxfId="12" priority="4"/>
  </conditionalFormatting>
  <conditionalFormatting sqref="C14:F15">
    <cfRule type="duplicateValues" dxfId="11" priority="3"/>
  </conditionalFormatting>
  <conditionalFormatting sqref="C16:F16">
    <cfRule type="duplicateValues" dxfId="10" priority="2"/>
  </conditionalFormatting>
  <conditionalFormatting sqref="C22:F23">
    <cfRule type="duplicateValues" dxfId="9" priority="1"/>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worksheet>
</file>

<file path=xl/worksheets/sheet6.xml><?xml version="1.0" encoding="utf-8"?>
<worksheet xmlns="http://schemas.openxmlformats.org/spreadsheetml/2006/main" xmlns:r="http://schemas.openxmlformats.org/officeDocument/2006/relationships">
  <sheetPr codeName="Feuil6">
    <pageSetUpPr fitToPage="1"/>
  </sheetPr>
  <dimension ref="A1:AR196"/>
  <sheetViews>
    <sheetView topLeftCell="A33" workbookViewId="0">
      <selection activeCell="A33" sqref="A33:G33"/>
    </sheetView>
  </sheetViews>
  <sheetFormatPr baseColWidth="10" defaultRowHeight="15" outlineLevelRow="1"/>
  <cols>
    <col min="1" max="1" width="65.7109375" customWidth="1"/>
    <col min="2" max="2" width="8.140625" customWidth="1"/>
    <col min="3" max="6" width="6.42578125" customWidth="1"/>
    <col min="7" max="7" width="9.28515625" customWidth="1"/>
    <col min="8" max="8" width="44.42578125" customWidth="1"/>
    <col min="9" max="9" width="69.28515625" customWidth="1"/>
    <col min="10" max="44" width="12.7109375" style="7" customWidth="1"/>
  </cols>
  <sheetData>
    <row r="1" spans="1:44" s="17" customFormat="1">
      <c r="A1" s="94"/>
      <c r="B1" s="94"/>
      <c r="C1" s="94"/>
      <c r="D1" s="94"/>
      <c r="E1" s="94"/>
      <c r="F1" s="94"/>
      <c r="G1" s="94"/>
      <c r="H1" s="94"/>
      <c r="I1" s="94"/>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30" customHeight="1">
      <c r="A2" s="113" t="str">
        <f>'Grille récap élève'!A2 &amp; "  " &amp;  'Grille récap élève'!B2</f>
        <v>Académie de :  Grenoble</v>
      </c>
      <c r="B2" s="113"/>
      <c r="C2" s="113"/>
      <c r="D2" s="113"/>
      <c r="E2" s="113"/>
      <c r="F2" s="113"/>
      <c r="G2" s="92" t="s">
        <v>18</v>
      </c>
      <c r="H2" s="116">
        <f>'Grille récap élève'!D2</f>
        <v>2022</v>
      </c>
      <c r="I2" s="117"/>
    </row>
    <row r="3" spans="1:44" ht="30" customHeight="1">
      <c r="A3" s="113" t="str">
        <f>'Grille récap élève'!A3 &amp; "  " &amp; 'Grille récap élève'!B3</f>
        <v xml:space="preserve">Nom du candidat :  </v>
      </c>
      <c r="B3" s="113"/>
      <c r="C3" s="113"/>
      <c r="D3" s="113"/>
      <c r="E3" s="113"/>
      <c r="F3" s="113"/>
      <c r="G3" s="113"/>
      <c r="H3" s="113"/>
      <c r="I3" s="113"/>
    </row>
    <row r="4" spans="1:44" ht="30" customHeight="1">
      <c r="A4" s="113" t="str">
        <f>'Grille récap élève'!A4:B4</f>
        <v>Etablissement de formation :</v>
      </c>
      <c r="B4" s="113"/>
      <c r="C4" s="113"/>
      <c r="D4" s="113"/>
      <c r="E4" s="113"/>
      <c r="F4" s="113"/>
      <c r="G4" s="92" t="s">
        <v>78</v>
      </c>
      <c r="H4" s="118">
        <f>'Grille récap élève'!D4</f>
        <v>0</v>
      </c>
      <c r="I4" s="119"/>
    </row>
    <row r="5" spans="1:44" ht="20.100000000000001" customHeight="1">
      <c r="A5" s="97"/>
      <c r="B5" s="97"/>
      <c r="C5" s="97"/>
      <c r="D5" s="97"/>
      <c r="E5" s="97"/>
      <c r="F5" s="97"/>
      <c r="G5" s="97"/>
      <c r="H5" s="97"/>
      <c r="I5" s="97"/>
    </row>
    <row r="6" spans="1:44" ht="78.95" customHeight="1">
      <c r="A6" s="157" t="s">
        <v>151</v>
      </c>
      <c r="B6" s="158"/>
      <c r="C6" s="158"/>
      <c r="D6" s="158"/>
      <c r="E6" s="158"/>
      <c r="F6" s="158"/>
      <c r="G6" s="158"/>
      <c r="H6" s="158"/>
      <c r="I6" s="158"/>
    </row>
    <row r="7" spans="1:44" ht="20.100000000000001" customHeight="1">
      <c r="A7" s="114"/>
      <c r="B7" s="115"/>
      <c r="C7" s="115"/>
      <c r="D7" s="115"/>
      <c r="E7" s="115"/>
      <c r="F7" s="115"/>
      <c r="G7" s="115"/>
      <c r="H7" s="115"/>
      <c r="I7" s="115"/>
    </row>
    <row r="8" spans="1:44" outlineLevel="1">
      <c r="A8" s="41" t="s">
        <v>15</v>
      </c>
      <c r="B8" s="42" t="s">
        <v>82</v>
      </c>
      <c r="C8" s="42">
        <v>1</v>
      </c>
      <c r="D8" s="42">
        <v>2</v>
      </c>
      <c r="E8" s="42">
        <v>3</v>
      </c>
      <c r="F8" s="42">
        <v>4</v>
      </c>
      <c r="G8" s="159" t="s">
        <v>83</v>
      </c>
      <c r="H8" s="160" t="s">
        <v>79</v>
      </c>
      <c r="I8" s="161" t="s">
        <v>80</v>
      </c>
    </row>
    <row r="9" spans="1:44" ht="15.75" outlineLevel="1" thickBot="1">
      <c r="A9" s="43" t="s">
        <v>0</v>
      </c>
      <c r="B9" s="44" t="s">
        <v>81</v>
      </c>
      <c r="C9" s="76">
        <v>0.15</v>
      </c>
      <c r="D9" s="45">
        <v>0.4</v>
      </c>
      <c r="E9" s="45">
        <v>0.75</v>
      </c>
      <c r="F9" s="45">
        <v>1</v>
      </c>
      <c r="G9" s="159"/>
      <c r="H9" s="160"/>
      <c r="I9" s="161"/>
    </row>
    <row r="10" spans="1:44" s="16" customFormat="1" ht="9.9499999999999993" customHeight="1">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c r="A11" s="144" t="s">
        <v>41</v>
      </c>
      <c r="B11" s="145"/>
      <c r="C11" s="145"/>
      <c r="D11" s="145"/>
      <c r="E11" s="145"/>
      <c r="F11" s="145"/>
      <c r="G11" s="145"/>
      <c r="H11" s="145"/>
      <c r="I11" s="146"/>
    </row>
    <row r="12" spans="1:44" ht="69.95" customHeight="1" outlineLevel="1">
      <c r="A12" s="8" t="s">
        <v>42</v>
      </c>
      <c r="B12" s="9">
        <v>6</v>
      </c>
      <c r="C12" s="83"/>
      <c r="D12" s="83"/>
      <c r="E12" s="83"/>
      <c r="F12" s="83"/>
      <c r="G12" s="79" t="str">
        <f>IF(COUNTA(C12:F12)&lt;2,IF(C12&lt;&gt;"",B12*C$9,IF(D12&lt;&gt;"",B12*D$9,IF(E12&lt;&gt;"",B12*E$9,IF(F12&lt;&gt;"",B12*F$9,""))))," ")</f>
        <v/>
      </c>
      <c r="H12" s="137" t="s">
        <v>117</v>
      </c>
      <c r="I12" s="61" t="s">
        <v>118</v>
      </c>
    </row>
    <row r="13" spans="1:44" ht="81.95" customHeight="1" outlineLevel="1">
      <c r="A13" s="8" t="s">
        <v>43</v>
      </c>
      <c r="B13" s="150">
        <v>14</v>
      </c>
      <c r="C13" s="154"/>
      <c r="D13" s="154"/>
      <c r="E13" s="154"/>
      <c r="F13" s="154"/>
      <c r="G13" s="142" t="str">
        <f>IF(COUNTA(C13:F15)&lt;2,IF(C13&lt;&gt;"",B13*C$9,IF(D13&lt;&gt;"",B13*D$9,IF(E13&lt;&gt;"",B13*E$9,IF(F13&lt;&gt;"",B13*F$9,"")))),"")</f>
        <v/>
      </c>
      <c r="H13" s="137"/>
      <c r="I13" s="8" t="s">
        <v>119</v>
      </c>
    </row>
    <row r="14" spans="1:44" ht="63.95" customHeight="1" outlineLevel="1">
      <c r="A14" s="8" t="s">
        <v>44</v>
      </c>
      <c r="B14" s="166"/>
      <c r="C14" s="162"/>
      <c r="D14" s="162"/>
      <c r="E14" s="162"/>
      <c r="F14" s="162"/>
      <c r="G14" s="163"/>
      <c r="H14" s="137"/>
      <c r="I14" s="75" t="s">
        <v>120</v>
      </c>
    </row>
    <row r="15" spans="1:44" ht="66" customHeight="1" outlineLevel="1">
      <c r="A15" s="8" t="s">
        <v>45</v>
      </c>
      <c r="B15" s="151"/>
      <c r="C15" s="155"/>
      <c r="D15" s="155"/>
      <c r="E15" s="155"/>
      <c r="F15" s="155"/>
      <c r="G15" s="143"/>
      <c r="H15" s="137"/>
      <c r="I15" s="75" t="s">
        <v>121</v>
      </c>
    </row>
    <row r="16" spans="1:44" s="1" customFormat="1" ht="30" customHeight="1" thickBot="1">
      <c r="A16" s="147" t="s">
        <v>88</v>
      </c>
      <c r="B16" s="148"/>
      <c r="C16" s="148"/>
      <c r="D16" s="148"/>
      <c r="E16" s="148"/>
      <c r="F16" s="149"/>
      <c r="G16" s="35" t="str">
        <f>IFERROR(IF(COUNTA(C12:F15)=2,SUM(G12:G15),""),"")</f>
        <v/>
      </c>
      <c r="H16" s="36" t="s">
        <v>87</v>
      </c>
      <c r="I16" s="3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row>
    <row r="17" spans="1:44" s="16" customFormat="1" ht="9.9499999999999993" customHeight="1">
      <c r="A17" s="125"/>
      <c r="B17" s="126"/>
      <c r="C17" s="126"/>
      <c r="D17" s="126"/>
      <c r="E17" s="126"/>
      <c r="F17" s="126"/>
      <c r="G17" s="126"/>
      <c r="H17" s="126"/>
      <c r="I17" s="126"/>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row>
    <row r="18" spans="1:44" ht="29.1" customHeight="1">
      <c r="A18" s="156" t="s">
        <v>46</v>
      </c>
      <c r="B18" s="156"/>
      <c r="C18" s="156"/>
      <c r="D18" s="156"/>
      <c r="E18" s="156"/>
      <c r="F18" s="156"/>
      <c r="G18" s="156"/>
      <c r="H18" s="156"/>
      <c r="I18" s="156"/>
    </row>
    <row r="19" spans="1:44" ht="84.95" customHeight="1" outlineLevel="1">
      <c r="A19" s="10" t="s">
        <v>47</v>
      </c>
      <c r="B19" s="9">
        <v>6</v>
      </c>
      <c r="C19" s="84"/>
      <c r="D19" s="84"/>
      <c r="E19" s="84"/>
      <c r="F19" s="84"/>
      <c r="G19" s="79" t="str">
        <f>IF(COUNTA(C19:F19)&lt;2,IF(C19&lt;&gt;"",B19*C$9,IF(D19&lt;&gt;"",B19*D$9,IF(E19&lt;&gt;"",B19*E$9,IF(F19&lt;&gt;"",B19*F$9,""))))," ")</f>
        <v/>
      </c>
      <c r="H19" s="137" t="s">
        <v>122</v>
      </c>
      <c r="I19" s="61" t="s">
        <v>149</v>
      </c>
    </row>
    <row r="20" spans="1:44" ht="84.95" customHeight="1" outlineLevel="1">
      <c r="A20" s="10" t="s">
        <v>48</v>
      </c>
      <c r="B20" s="150">
        <v>10</v>
      </c>
      <c r="C20" s="140"/>
      <c r="D20" s="140"/>
      <c r="E20" s="164"/>
      <c r="F20" s="140"/>
      <c r="G20" s="142" t="str">
        <f>IF(COUNTA(C20:F21)&lt;2,IF(C20&lt;&gt;"",B20*C$9,IF(D20&lt;&gt;"",B20*D$9,IF(E20&lt;&gt;"",B20*E$9,IF(F20&lt;&gt;"",B20*F$9,""))))," ")</f>
        <v/>
      </c>
      <c r="H20" s="137"/>
      <c r="I20" s="62" t="s">
        <v>123</v>
      </c>
    </row>
    <row r="21" spans="1:44" ht="84.95" customHeight="1" outlineLevel="1">
      <c r="A21" s="10" t="s">
        <v>49</v>
      </c>
      <c r="B21" s="151"/>
      <c r="C21" s="141"/>
      <c r="D21" s="141"/>
      <c r="E21" s="165"/>
      <c r="F21" s="141"/>
      <c r="G21" s="143"/>
      <c r="H21" s="137"/>
      <c r="I21" s="62" t="s">
        <v>124</v>
      </c>
    </row>
    <row r="22" spans="1:44" ht="84.95" customHeight="1" outlineLevel="1">
      <c r="A22" s="10" t="s">
        <v>50</v>
      </c>
      <c r="B22" s="9">
        <v>4</v>
      </c>
      <c r="C22" s="84"/>
      <c r="D22" s="84"/>
      <c r="E22" s="84"/>
      <c r="F22" s="84"/>
      <c r="G22" s="79" t="str">
        <f>IF(COUNTA(C22:F22)&lt;2,IF(C22&lt;&gt;"",B22*C$9,IF(D22&lt;&gt;"",B22*D$9,IF(E22&lt;&gt;"",B22*E$9,IF(F22&lt;&gt;"",B22*F$9,"")))),"")</f>
        <v/>
      </c>
      <c r="H22" s="137"/>
      <c r="I22" s="61" t="s">
        <v>125</v>
      </c>
    </row>
    <row r="23" spans="1:44" ht="30" customHeight="1" thickBot="1">
      <c r="A23" s="147" t="s">
        <v>86</v>
      </c>
      <c r="B23" s="148"/>
      <c r="C23" s="148"/>
      <c r="D23" s="148"/>
      <c r="E23" s="148"/>
      <c r="F23" s="149"/>
      <c r="G23" s="35" t="str">
        <f>IFERROR(IF(COUNTA(C19:F22)=3,SUM(G19:G22),""),"")</f>
        <v/>
      </c>
      <c r="H23" s="36" t="s">
        <v>87</v>
      </c>
      <c r="I23" s="37"/>
    </row>
    <row r="24" spans="1:44" s="16" customFormat="1" ht="9.9499999999999993" customHeight="1">
      <c r="A24" s="125"/>
      <c r="B24" s="126"/>
      <c r="C24" s="126"/>
      <c r="D24" s="126"/>
      <c r="E24" s="126"/>
      <c r="F24" s="126"/>
      <c r="G24" s="126"/>
      <c r="H24" s="126"/>
      <c r="I24" s="126"/>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row>
    <row r="25" spans="1:44" ht="32.1" customHeight="1">
      <c r="A25" s="144" t="s">
        <v>51</v>
      </c>
      <c r="B25" s="145"/>
      <c r="C25" s="145"/>
      <c r="D25" s="145"/>
      <c r="E25" s="145"/>
      <c r="F25" s="145"/>
      <c r="G25" s="145"/>
      <c r="H25" s="145"/>
      <c r="I25" s="146"/>
    </row>
    <row r="26" spans="1:44" ht="83.1" customHeight="1" outlineLevel="1">
      <c r="A26" s="10" t="s">
        <v>52</v>
      </c>
      <c r="B26" s="80">
        <v>6</v>
      </c>
      <c r="C26" s="84"/>
      <c r="D26" s="84"/>
      <c r="E26" s="84"/>
      <c r="F26" s="84"/>
      <c r="G26" s="79" t="str">
        <f>IF(COUNTA(C26:F26)&lt;2,IF(C26&lt;&gt;"",B26*C$9,IF(D26&lt;&gt;"",B26*D$9,IF(E26&lt;&gt;"",B26*E$9,IF(F26&lt;&gt;"",B26*F$9,"")))),"")</f>
        <v/>
      </c>
      <c r="H26" s="137" t="s">
        <v>126</v>
      </c>
      <c r="I26" s="62" t="s">
        <v>127</v>
      </c>
    </row>
    <row r="27" spans="1:44" ht="129" customHeight="1" outlineLevel="1">
      <c r="A27" s="10" t="s">
        <v>53</v>
      </c>
      <c r="B27" s="80">
        <v>10</v>
      </c>
      <c r="C27" s="84"/>
      <c r="D27" s="84"/>
      <c r="E27" s="84"/>
      <c r="F27" s="84"/>
      <c r="G27" s="79" t="str">
        <f t="shared" ref="G27:G28" si="0">IF(COUNTA(C27:F27)&lt;2,IF(C27&lt;&gt;"",B27*C$9,IF(D27&lt;&gt;"",B27*D$9,IF(E27&lt;&gt;"",B27*E$9,IF(F27&lt;&gt;"",B27*F$9,"")))),"")</f>
        <v/>
      </c>
      <c r="H27" s="137"/>
      <c r="I27" s="62" t="s">
        <v>128</v>
      </c>
    </row>
    <row r="28" spans="1:44" ht="83.1" customHeight="1" outlineLevel="1">
      <c r="A28" s="10" t="s">
        <v>54</v>
      </c>
      <c r="B28" s="80">
        <v>4</v>
      </c>
      <c r="C28" s="84"/>
      <c r="D28" s="84"/>
      <c r="E28" s="84"/>
      <c r="F28" s="84"/>
      <c r="G28" s="79" t="str">
        <f t="shared" si="0"/>
        <v/>
      </c>
      <c r="H28" s="137"/>
      <c r="I28" s="62" t="s">
        <v>77</v>
      </c>
    </row>
    <row r="29" spans="1:44" ht="30" customHeight="1" thickBot="1">
      <c r="A29" s="147" t="s">
        <v>86</v>
      </c>
      <c r="B29" s="148"/>
      <c r="C29" s="148"/>
      <c r="D29" s="148"/>
      <c r="E29" s="148" t="s">
        <v>84</v>
      </c>
      <c r="F29" s="149"/>
      <c r="G29" s="89" t="str">
        <f>IFERROR(IF(COUNTA(C26:F28)=3,SUM(G26:G28),""),"")</f>
        <v/>
      </c>
      <c r="H29" s="36" t="s">
        <v>87</v>
      </c>
      <c r="I29" s="37"/>
    </row>
    <row r="30" spans="1:44" s="16" customFormat="1" ht="30" customHeight="1">
      <c r="A30" s="125"/>
      <c r="B30" s="126"/>
      <c r="C30" s="126"/>
      <c r="D30" s="126"/>
      <c r="E30" s="126"/>
      <c r="F30" s="126"/>
      <c r="G30" s="126"/>
      <c r="H30" s="126"/>
      <c r="I30" s="126"/>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row>
    <row r="31" spans="1:44" ht="47.1" customHeight="1" thickBot="1">
      <c r="A31" s="152" t="s">
        <v>86</v>
      </c>
      <c r="B31" s="153"/>
      <c r="C31" s="153"/>
      <c r="D31" s="153"/>
      <c r="E31" s="153"/>
      <c r="F31" s="153"/>
      <c r="G31" s="38" t="str">
        <f>IF(COUNTA(C12:F15,C19:F22,C26:F28)=8,CEILING(G16+G23+G29,0.5),"")</f>
        <v/>
      </c>
      <c r="H31" s="39" t="s">
        <v>85</v>
      </c>
      <c r="I31" s="40"/>
    </row>
    <row r="32" spans="1:44" s="16" customFormat="1" ht="9.9499999999999993" customHeight="1">
      <c r="A32" s="125"/>
      <c r="B32" s="126"/>
      <c r="C32" s="126"/>
      <c r="D32" s="126"/>
      <c r="E32" s="126"/>
      <c r="F32" s="126"/>
      <c r="G32" s="126"/>
      <c r="H32" s="126"/>
      <c r="I32" s="126"/>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row>
    <row r="33" spans="1:9" ht="320.10000000000002" customHeight="1">
      <c r="A33" s="122" t="s">
        <v>13</v>
      </c>
      <c r="B33" s="122"/>
      <c r="C33" s="122"/>
      <c r="D33" s="122"/>
      <c r="E33" s="122"/>
      <c r="F33" s="122"/>
      <c r="G33" s="122"/>
      <c r="H33" s="122" t="s">
        <v>14</v>
      </c>
      <c r="I33" s="122"/>
    </row>
    <row r="34" spans="1:9">
      <c r="A34" s="7"/>
      <c r="B34" s="7"/>
      <c r="C34" s="7"/>
      <c r="D34" s="7"/>
      <c r="E34" s="7"/>
      <c r="F34" s="7"/>
      <c r="G34" s="7"/>
      <c r="H34" s="7"/>
      <c r="I34" s="7"/>
    </row>
    <row r="35" spans="1:9">
      <c r="A35" s="7"/>
      <c r="B35" s="7"/>
      <c r="C35" s="7"/>
      <c r="D35" s="7"/>
      <c r="E35" s="7"/>
      <c r="F35" s="7"/>
      <c r="G35" s="7"/>
      <c r="H35" s="7"/>
      <c r="I35" s="7"/>
    </row>
    <row r="36" spans="1:9">
      <c r="A36" s="7"/>
      <c r="B36" s="7"/>
      <c r="C36" s="7"/>
      <c r="D36" s="7"/>
      <c r="E36" s="7"/>
      <c r="F36" s="7"/>
      <c r="G36" s="7"/>
      <c r="H36" s="7"/>
      <c r="I36" s="7"/>
    </row>
    <row r="37" spans="1:9">
      <c r="A37" s="7"/>
      <c r="B37" s="7"/>
      <c r="C37" s="7"/>
      <c r="D37" s="7"/>
      <c r="E37" s="7"/>
      <c r="F37" s="7"/>
      <c r="G37" s="7"/>
      <c r="H37" s="7"/>
      <c r="I37" s="7"/>
    </row>
    <row r="38" spans="1:9">
      <c r="A38" s="7"/>
      <c r="B38" s="7"/>
      <c r="C38" s="7"/>
      <c r="D38" s="7"/>
      <c r="E38" s="7"/>
      <c r="F38" s="7"/>
      <c r="G38" s="7"/>
      <c r="H38" s="7"/>
      <c r="I38" s="7"/>
    </row>
    <row r="39" spans="1:9">
      <c r="A39" s="7"/>
      <c r="B39" s="7"/>
      <c r="C39" s="7"/>
      <c r="D39" s="7"/>
      <c r="E39" s="7"/>
      <c r="F39" s="7"/>
      <c r="G39" s="7"/>
      <c r="H39" s="7"/>
      <c r="I39" s="7"/>
    </row>
    <row r="40" spans="1:9">
      <c r="A40" s="7"/>
      <c r="B40" s="7"/>
      <c r="C40" s="7"/>
      <c r="D40" s="7"/>
      <c r="E40" s="7"/>
      <c r="F40" s="7"/>
      <c r="G40" s="7"/>
      <c r="H40" s="7"/>
      <c r="I40" s="7"/>
    </row>
    <row r="41" spans="1:9">
      <c r="A41" s="7"/>
      <c r="B41" s="7"/>
      <c r="C41" s="7"/>
      <c r="D41" s="7"/>
      <c r="E41" s="7"/>
      <c r="F41" s="7"/>
      <c r="G41" s="7"/>
      <c r="H41" s="7"/>
      <c r="I41" s="7"/>
    </row>
    <row r="42" spans="1:9">
      <c r="A42" s="7"/>
      <c r="B42" s="7"/>
      <c r="C42" s="7"/>
      <c r="D42" s="7"/>
      <c r="E42" s="7"/>
      <c r="F42" s="7"/>
      <c r="G42" s="7"/>
      <c r="H42" s="7"/>
      <c r="I42" s="7"/>
    </row>
    <row r="43" spans="1:9">
      <c r="A43" s="7"/>
      <c r="B43" s="7"/>
      <c r="C43" s="7"/>
      <c r="D43" s="7"/>
      <c r="E43" s="7"/>
      <c r="F43" s="7"/>
      <c r="G43" s="7"/>
      <c r="H43" s="7"/>
      <c r="I43" s="7"/>
    </row>
    <row r="44" spans="1:9">
      <c r="A44" s="7"/>
      <c r="B44" s="7"/>
      <c r="C44" s="7"/>
      <c r="D44" s="7"/>
      <c r="E44" s="7"/>
      <c r="F44" s="7"/>
      <c r="G44" s="7"/>
      <c r="H44" s="7"/>
      <c r="I44" s="7"/>
    </row>
    <row r="45" spans="1:9">
      <c r="A45" s="7"/>
      <c r="B45" s="7"/>
      <c r="C45" s="7"/>
      <c r="D45" s="7"/>
      <c r="E45" s="7"/>
      <c r="F45" s="7"/>
      <c r="G45" s="7"/>
      <c r="H45" s="7"/>
      <c r="I45" s="7"/>
    </row>
    <row r="46" spans="1:9">
      <c r="A46" s="7"/>
      <c r="B46" s="7"/>
      <c r="C46" s="7"/>
      <c r="D46" s="7"/>
      <c r="E46" s="7"/>
      <c r="F46" s="7"/>
      <c r="G46" s="7"/>
      <c r="H46" s="7"/>
      <c r="I46" s="7"/>
    </row>
    <row r="47" spans="1:9" s="7" customFormat="1"/>
    <row r="48" spans="1:9"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sheetData>
  <sheetProtection sheet="1" objects="1" scenarios="1" selectLockedCells="1"/>
  <mergeCells count="41">
    <mergeCell ref="A1:I1"/>
    <mergeCell ref="A2:F2"/>
    <mergeCell ref="A3:I3"/>
    <mergeCell ref="A4:F4"/>
    <mergeCell ref="H2:I2"/>
    <mergeCell ref="H4:I4"/>
    <mergeCell ref="A10:I10"/>
    <mergeCell ref="A11:I11"/>
    <mergeCell ref="H12:H15"/>
    <mergeCell ref="B13:B15"/>
    <mergeCell ref="A5:I5"/>
    <mergeCell ref="A6:I6"/>
    <mergeCell ref="A7:I7"/>
    <mergeCell ref="G8:G9"/>
    <mergeCell ref="H8:H9"/>
    <mergeCell ref="I8:I9"/>
    <mergeCell ref="A23:F23"/>
    <mergeCell ref="A24:I24"/>
    <mergeCell ref="A25:I25"/>
    <mergeCell ref="H26:H28"/>
    <mergeCell ref="A29:F29"/>
    <mergeCell ref="A30:I30"/>
    <mergeCell ref="A31:F31"/>
    <mergeCell ref="A32:I32"/>
    <mergeCell ref="A33:G33"/>
    <mergeCell ref="H33:I33"/>
    <mergeCell ref="G20:G21"/>
    <mergeCell ref="C13:C15"/>
    <mergeCell ref="D13:D15"/>
    <mergeCell ref="E13:E15"/>
    <mergeCell ref="F13:F15"/>
    <mergeCell ref="G13:G15"/>
    <mergeCell ref="A16:F16"/>
    <mergeCell ref="A17:I17"/>
    <mergeCell ref="A18:I18"/>
    <mergeCell ref="H19:H22"/>
    <mergeCell ref="B20:B21"/>
    <mergeCell ref="C20:C21"/>
    <mergeCell ref="D20:D21"/>
    <mergeCell ref="E20:E21"/>
    <mergeCell ref="F20:F21"/>
  </mergeCells>
  <conditionalFormatting sqref="C12:F12">
    <cfRule type="duplicateValues" dxfId="8" priority="10"/>
  </conditionalFormatting>
  <conditionalFormatting sqref="D13">
    <cfRule type="duplicateValues" dxfId="7" priority="9"/>
  </conditionalFormatting>
  <conditionalFormatting sqref="C19:F19">
    <cfRule type="duplicateValues" dxfId="6" priority="7"/>
  </conditionalFormatting>
  <conditionalFormatting sqref="C22:F22">
    <cfRule type="duplicateValues" dxfId="5" priority="6"/>
  </conditionalFormatting>
  <conditionalFormatting sqref="C26:F26">
    <cfRule type="duplicateValues" dxfId="4" priority="5"/>
  </conditionalFormatting>
  <conditionalFormatting sqref="C27:F27">
    <cfRule type="duplicateValues" dxfId="3" priority="4"/>
  </conditionalFormatting>
  <conditionalFormatting sqref="C28:F28">
    <cfRule type="duplicateValues" dxfId="2" priority="3"/>
  </conditionalFormatting>
  <conditionalFormatting sqref="C13:F15">
    <cfRule type="duplicateValues" dxfId="1" priority="2"/>
  </conditionalFormatting>
  <conditionalFormatting sqref="C20:F21">
    <cfRule type="duplicateValues" dxfId="0" priority="1"/>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Grille récap élève</vt:lpstr>
      <vt:lpstr>Feuil1</vt:lpstr>
      <vt:lpstr>EP1-S1</vt:lpstr>
      <vt:lpstr>EP1-S2</vt:lpstr>
      <vt:lpstr>EP2-S1</vt:lpstr>
      <vt:lpstr>EP2-S2</vt:lpstr>
      <vt:lpstr>'EP1-S1'!Zone_d_impression</vt:lpstr>
      <vt:lpstr>'EP1-S2'!Zone_d_impression</vt:lpstr>
      <vt:lpstr>'EP2-S1'!Zone_d_impression</vt:lpstr>
      <vt:lpstr>'EP2-S2'!Zone_d_impression</vt:lpstr>
      <vt:lpstr>'Grille récap élève'!Zone_d_impression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SERVEAU CATHERINE</dc:creator>
  <cp:lastModifiedBy>CROUZET</cp:lastModifiedBy>
  <cp:lastPrinted>2021-09-15T21:16:09Z</cp:lastPrinted>
  <dcterms:created xsi:type="dcterms:W3CDTF">2021-01-04T17:17:45Z</dcterms:created>
  <dcterms:modified xsi:type="dcterms:W3CDTF">2025-11-08T20:38:06Z</dcterms:modified>
</cp:coreProperties>
</file>