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040" activeTab="4"/>
  </bookViews>
  <sheets>
    <sheet name="Synthèse" sheetId="1" r:id="rId1"/>
    <sheet name="E31 A" sheetId="15" r:id="rId2"/>
    <sheet name="E31 B" sheetId="16" r:id="rId3"/>
    <sheet name="E32 A" sheetId="17" r:id="rId4"/>
    <sheet name="E32 B" sheetId="18" r:id="rId5"/>
    <sheet name="Parametres" sheetId="13" state="hidden" r:id="rId6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/>
  <c r="I23"/>
  <c r="I24"/>
  <c r="I25"/>
  <c r="I26"/>
  <c r="J22"/>
  <c r="J23"/>
  <c r="J24"/>
  <c r="J25"/>
  <c r="J26"/>
  <c r="J11"/>
  <c r="J12"/>
  <c r="J13"/>
  <c r="I11"/>
  <c r="I12"/>
  <c r="I13"/>
  <c r="I14"/>
  <c r="I15"/>
  <c r="I16"/>
  <c r="T21" i="17"/>
  <c r="T14"/>
  <c r="T8"/>
  <c r="H24" i="1"/>
  <c r="H23"/>
  <c r="H22"/>
  <c r="R8" i="17"/>
  <c r="R21"/>
  <c r="R14"/>
  <c r="K23" i="1" l="1"/>
  <c r="H26"/>
  <c r="K26" s="1"/>
  <c r="H25"/>
  <c r="K25" s="1"/>
  <c r="K21" i="16"/>
  <c r="K9"/>
  <c r="Q9" s="1"/>
  <c r="K21" i="15"/>
  <c r="Q21" s="1"/>
  <c r="K15"/>
  <c r="Q15" s="1"/>
  <c r="K9"/>
  <c r="Q9" s="1"/>
  <c r="H16" i="1"/>
  <c r="H15"/>
  <c r="K15" s="1"/>
  <c r="H14"/>
  <c r="K14" s="1"/>
  <c r="H13"/>
  <c r="H12"/>
  <c r="H11"/>
  <c r="K11" s="1"/>
  <c r="G4" i="18"/>
  <c r="T20"/>
  <c r="T13"/>
  <c r="S21" i="15"/>
  <c r="S15"/>
  <c r="S9"/>
  <c r="S21" i="16"/>
  <c r="J16" i="1" s="1"/>
  <c r="S15" i="16"/>
  <c r="J15" i="1" s="1"/>
  <c r="S9" i="16"/>
  <c r="J14" i="1" s="1"/>
  <c r="G4" i="17"/>
  <c r="H4" i="16"/>
  <c r="H4" i="15"/>
  <c r="R20" i="18"/>
  <c r="R13"/>
  <c r="L13"/>
  <c r="J8" i="17"/>
  <c r="L14"/>
  <c r="L20" i="18"/>
  <c r="L21" i="17"/>
  <c r="Q21" i="16"/>
  <c r="K15"/>
  <c r="Q15" s="1"/>
  <c r="H17" i="1" l="1"/>
  <c r="I17" s="1"/>
  <c r="B17" s="1"/>
  <c r="L24"/>
  <c r="K22"/>
  <c r="L22"/>
  <c r="L23"/>
  <c r="K13"/>
  <c r="K12"/>
  <c r="L13"/>
  <c r="L11"/>
  <c r="K24"/>
  <c r="K16"/>
  <c r="L26"/>
  <c r="H27"/>
  <c r="L25"/>
  <c r="L14"/>
  <c r="L15"/>
  <c r="L16"/>
  <c r="L12"/>
  <c r="J17" l="1"/>
  <c r="B18" s="1"/>
  <c r="L27"/>
  <c r="J27"/>
  <c r="B28" s="1"/>
  <c r="C28"/>
  <c r="I27"/>
  <c r="B27" s="1"/>
  <c r="C17"/>
  <c r="K17"/>
  <c r="C27"/>
  <c r="C18"/>
  <c r="K27"/>
  <c r="L17"/>
  <c r="M26"/>
  <c r="M25"/>
  <c r="M24"/>
  <c r="M23"/>
  <c r="M22"/>
  <c r="M12" l="1"/>
  <c r="M13"/>
  <c r="M14"/>
  <c r="M15"/>
  <c r="M16"/>
  <c r="M11"/>
</calcChain>
</file>

<file path=xl/sharedStrings.xml><?xml version="1.0" encoding="utf-8"?>
<sst xmlns="http://schemas.openxmlformats.org/spreadsheetml/2006/main" count="195" uniqueCount="119">
  <si>
    <t xml:space="preserve">Année scolaire : </t>
  </si>
  <si>
    <t xml:space="preserve">La sous-épreuve concerne les compétences du bloc 1 évaluées par sondage des savoirs faire et des savoirs associés de ce bloc </t>
  </si>
  <si>
    <t xml:space="preserve">NOM et prénom du candidat : </t>
  </si>
  <si>
    <t xml:space="preserve">Etablissement scolaire : </t>
  </si>
  <si>
    <t xml:space="preserve">La sous-épreuve concerne les compétences du bloc 2 évaluées par sondage des savoirs faire et des savoirs associés de ce bloc </t>
  </si>
  <si>
    <t>Nom et prénom du candidat</t>
  </si>
  <si>
    <t xml:space="preserve">Situation d'évaluation </t>
  </si>
  <si>
    <t>Total</t>
  </si>
  <si>
    <t xml:space="preserve">Académie de :  </t>
  </si>
  <si>
    <t>Coche</t>
  </si>
  <si>
    <t>X</t>
  </si>
  <si>
    <t>Date</t>
  </si>
  <si>
    <t>Modalité</t>
  </si>
  <si>
    <t>CCF</t>
  </si>
  <si>
    <t>Ponctuel</t>
  </si>
  <si>
    <t>NOM du professionnel</t>
  </si>
  <si>
    <t>Signature</t>
  </si>
  <si>
    <t>NOM de l'enseignant</t>
  </si>
  <si>
    <t>Barême</t>
  </si>
  <si>
    <t>Sous-épreuve EP1 -  BLOC 1 - Techniques de nettoyage et de remise en état</t>
  </si>
  <si>
    <t>Sous-épreuve EP2  - BLOC 2 - Contribution à la qualité des prestations de nettoyage et à la maîtrise des risques biologiques, professionnel et environnementaux</t>
  </si>
  <si>
    <t>C1.2 Réaliser des opérations d'entretien courant manuelles</t>
  </si>
  <si>
    <t>C1.3 Réaliser des opérations d'entretien courant mécanisées</t>
  </si>
  <si>
    <t>C1.4 Superviser des opérations de nettoyage robotisées</t>
  </si>
  <si>
    <t>C1.5 Réaliser des opérations de remise en état manuelles et mécanisées</t>
  </si>
  <si>
    <t>C1.6 Mettre en œuvre des opérations de maintenance de premier niveau</t>
  </si>
  <si>
    <t>C2.1 Réaliser des techniques de bionettoyage</t>
  </si>
  <si>
    <t>C2.2 Intégrer les spécificités du secteur à risques dans son activité de travail</t>
  </si>
  <si>
    <t>C2.3 Appliquer des mesures de prévention dans le cadre de la santé et sécurité au travail</t>
  </si>
  <si>
    <t>C2.4 Appliquer la démarche qualité et environnementale dans le cadre de son activité</t>
  </si>
  <si>
    <t xml:space="preserve">C2.5 Adapter l'attitude et la communication professionnelle en fonction du contexte et de l'interlocuteur </t>
  </si>
  <si>
    <t xml:space="preserve">EP1A - Techniques d'entretien courant </t>
  </si>
  <si>
    <t xml:space="preserve">EP1B Techniques de remise en état 
Evaluation pratique et orale </t>
  </si>
  <si>
    <t xml:space="preserve">EP2  Qualité des prestations et maîtrise des risques </t>
  </si>
  <si>
    <t xml:space="preserve">Epreuve pratique et orale en établissement </t>
  </si>
  <si>
    <t xml:space="preserve">EP2 - Qualité des prestations et maîtrise des risques </t>
  </si>
  <si>
    <t xml:space="preserve">EP2B Qualité des prestations </t>
  </si>
  <si>
    <t>Sélectionner l'information utile à son intervention</t>
  </si>
  <si>
    <t>Préparer les matériels, les produits et les consommables pour son intervention</t>
  </si>
  <si>
    <t>Respecter la chronologie pertinente des activités en tenant compte des différentes contraintes (locaux, temps, installations)</t>
  </si>
  <si>
    <t>Repérer et signaler les anomalies ou détériorations déjà présentes avant l'intervention</t>
  </si>
  <si>
    <t>Maîtriser la technique d'entretien courant manuelle</t>
  </si>
  <si>
    <t>Maîtriser la technique d'entretien mécanisé</t>
  </si>
  <si>
    <t>Sélectionner l'information utile à l'intervention du robot</t>
  </si>
  <si>
    <t xml:space="preserve">Réagir à des dysfonctionnements du robot </t>
  </si>
  <si>
    <t xml:space="preserve">Renseigner le carnet de suivi d'entretien de l'appareil </t>
  </si>
  <si>
    <t xml:space="preserve">Entretenir correctement les équipements, matériels et accessoires selon le protocole et guides d'utilisation mis en place </t>
  </si>
  <si>
    <t>Signaler les besoins en matériel et pièces détachées selon la procédure</t>
  </si>
  <si>
    <t xml:space="preserve">Signaler les dysfonctionnements selon la procédure </t>
  </si>
  <si>
    <t>Maîtriser la technique de remise en état manuelle et  mécanisée</t>
  </si>
  <si>
    <t xml:space="preserve">Maîtriser les techniques manuelles et mécanisées de bionettoyage selon les protocoles et modes opératoires mis en place </t>
  </si>
  <si>
    <t xml:space="preserve">Appliquer les mesures liées à la transition écologiques (écogestes) </t>
  </si>
  <si>
    <t>Réaliser l'auto-contrôle conformément à la procédure</t>
  </si>
  <si>
    <t>Identifier les caractéristiques spécifiques du secteur à risque et de la zone d'intervention</t>
  </si>
  <si>
    <t xml:space="preserve">Réagir efficacement face à une situation non prévue </t>
  </si>
  <si>
    <t>Respecter les procédures, les protocoles adaptés au secteur à risque</t>
  </si>
  <si>
    <t xml:space="preserve">Utiliser les moyens de prévention et de protection conformément aux protocoles </t>
  </si>
  <si>
    <t>Repérer les dangers et risques dans son activité professionnelle</t>
  </si>
  <si>
    <t xml:space="preserve">Utiliser les moyens de prévention et de protection </t>
  </si>
  <si>
    <t>Signaler  et baliser la zone d'intervention</t>
  </si>
  <si>
    <t xml:space="preserve">Prendre en compte les règles d'hygiène et de sécurité pour choisir sa tenue et les EPI adaptés </t>
  </si>
  <si>
    <t>Respecter les procédures et protocoles mis en place</t>
  </si>
  <si>
    <t>Prendre en compte le résultat attendu conformément au travail prescrit</t>
  </si>
  <si>
    <t>Choisir le programme de nettoyage , mettre en route le robot en fonction du contexte de l'intervention</t>
  </si>
  <si>
    <t xml:space="preserve">Surveiller sur site ou à distance le bon déroulement et le résultat du nettoyage </t>
  </si>
  <si>
    <t xml:space="preserve">Participer à la traçabilité conformément à la procédure prévue </t>
  </si>
  <si>
    <t>Transmettre les informations conformément à la procédure</t>
  </si>
  <si>
    <t>Prendre en compte la coactivité</t>
  </si>
  <si>
    <t xml:space="preserve">Respecter les circuits d'évacuation et stocker en fonction de la nature des déchets </t>
  </si>
  <si>
    <t xml:space="preserve">Mettre en place les contrôles qualité </t>
  </si>
  <si>
    <t xml:space="preserve">Signaler les anomalies, les dysfonctionnements et mettre en place des mesures correctives conformément aux procédures </t>
  </si>
  <si>
    <t xml:space="preserve">Réaliser un compte rendu écrit ou oral </t>
  </si>
  <si>
    <t xml:space="preserve">Adapter son registre de langage selon son interlocuteur (hors hiérarchie) </t>
  </si>
  <si>
    <t>Sélectionner les informations à transmettre à la hiérarchie</t>
  </si>
  <si>
    <t>Montrer une attitude professionnelle adaptée à la situation et à sa fonction dans l'entreprise</t>
  </si>
  <si>
    <t>Communiquer avec la hiérarchie ou les collègues en utilisant un vocabulaire technique avec les outils adaptés</t>
  </si>
  <si>
    <t xml:space="preserve">Appliquer les mesures liées à la politique RSE de l'entreprise </t>
  </si>
  <si>
    <t>MODALITÉ</t>
  </si>
  <si>
    <t>NOM et Prénom du candidat</t>
  </si>
  <si>
    <t xml:space="preserve">Lieu et date de l'évaluation </t>
  </si>
  <si>
    <t>Nom de l'Entreprise</t>
  </si>
  <si>
    <t>En établissement scolaire</t>
  </si>
  <si>
    <r>
      <t>COMP</t>
    </r>
    <r>
      <rPr>
        <b/>
        <sz val="11"/>
        <color theme="1"/>
        <rFont val="Calibri"/>
        <family val="2"/>
      </rPr>
      <t>É</t>
    </r>
    <r>
      <rPr>
        <b/>
        <sz val="11"/>
        <color theme="1"/>
        <rFont val="Calibri"/>
        <family val="2"/>
        <scheme val="minor"/>
      </rPr>
      <t xml:space="preserve">TENCE </t>
    </r>
  </si>
  <si>
    <t>Livret de suivi</t>
  </si>
  <si>
    <t>Compétence non acquise / non maîtrisée</t>
  </si>
  <si>
    <t>Livret de suivi et entretien</t>
  </si>
  <si>
    <t>TOTAL sur 80</t>
  </si>
  <si>
    <t>Observations</t>
  </si>
  <si>
    <t xml:space="preserve">Lieu </t>
  </si>
  <si>
    <t xml:space="preserve">Total 1 + Total 2 + Total 3 = TOTAL sur 40 </t>
  </si>
  <si>
    <t>Durée : 4 heures</t>
  </si>
  <si>
    <t xml:space="preserve">COMPÉTENCE </t>
  </si>
  <si>
    <t xml:space="preserve">Partie A : Bionettoyage et prévention en secteurs à risques </t>
  </si>
  <si>
    <t xml:space="preserve">OBSERVATIONS </t>
  </si>
  <si>
    <t xml:space="preserve">TOTAL sur 80 </t>
  </si>
  <si>
    <t>TOTAL sur 40</t>
  </si>
  <si>
    <t xml:space="preserve">EVALUATION ORALE </t>
  </si>
  <si>
    <t>TOTAL sur 20</t>
  </si>
  <si>
    <t xml:space="preserve">TOTAL sur 60 </t>
  </si>
  <si>
    <t>C1.1 Organiser son intervention professionnelle</t>
  </si>
  <si>
    <t>C1.3 Réaliser des opérations d'entretien mécanisées</t>
  </si>
  <si>
    <t xml:space="preserve">C2.3 Appliquer des mesures de prévention dans le cadre de la santé et sécurité au travail </t>
  </si>
  <si>
    <t>Modalité CCF</t>
  </si>
  <si>
    <t>EVALUATION
ENSEIGNANT</t>
  </si>
  <si>
    <t>AUTOEVALUATION</t>
  </si>
  <si>
    <t>POSITIONNEMENT</t>
  </si>
  <si>
    <t>Note Eleve</t>
  </si>
  <si>
    <t>Note Enseignant</t>
  </si>
  <si>
    <t>% Eleve</t>
  </si>
  <si>
    <t>% Enseignant</t>
  </si>
  <si>
    <t>Eleve %age d'acquisition du bloc 1 :</t>
  </si>
  <si>
    <t>Enseignant %age d'acquisition du bloc 1 :</t>
  </si>
  <si>
    <t>Eleve %age d'acquisition du bloc 2 :</t>
  </si>
  <si>
    <t>Enseignant %age d'acquisition du bloc 2 :</t>
  </si>
  <si>
    <t xml:space="preserve">L'épreuve EP1 comprend 2 parties pouvant être dissociées dans le temps UP1 A et UP1 B 
Bilan de la PFMP </t>
  </si>
  <si>
    <t xml:space="preserve">L'épreuve EP1 comprend 2 parties pouvant être dissociées dans le temps UP1 A et UP1 B  </t>
  </si>
  <si>
    <t>Fiches descriptives</t>
  </si>
  <si>
    <t>CAP 
PROPRETE ET PREVENTION DES BIOCONTAMINATIONS
Epreuves professionnelles</t>
  </si>
  <si>
    <t xml:space="preserve">Renseigner et enregistrer les documents d'exploitation et de traçabilité 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</si>
</sst>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[$-40C]dd\-mmm\-yy;@"/>
    <numFmt numFmtId="166" formatCode="0.0%"/>
    <numFmt numFmtId="167" formatCode="_-* #,##0.0\ _€_-;\-* #,##0.0\ _€_-;_-* &quot;-&quot;??\ _€_-;_-@_-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 tint="-4.9989318521683403E-2"/>
      <name val="Arial"/>
      <family val="2"/>
    </font>
    <font>
      <b/>
      <sz val="18"/>
      <color theme="1"/>
      <name val="Calibri"/>
      <family val="2"/>
    </font>
    <font>
      <b/>
      <sz val="10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0" tint="-4.9989318521683403E-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</font>
    <font>
      <sz val="16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6" tint="0.79998168889431442"/>
      <name val="Arial"/>
      <family val="2"/>
    </font>
    <font>
      <b/>
      <sz val="18"/>
      <color theme="0"/>
      <name val="Calibri"/>
      <family val="2"/>
      <scheme val="minor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39997558519241921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39">
    <xf numFmtId="0" fontId="0" fillId="0" borderId="0" xfId="0"/>
    <xf numFmtId="0" fontId="3" fillId="8" borderId="11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7" fillId="7" borderId="24" xfId="0" applyFont="1" applyFill="1" applyBorder="1" applyAlignment="1">
      <alignment vertical="center"/>
    </xf>
    <xf numFmtId="0" fontId="7" fillId="7" borderId="20" xfId="0" applyFont="1" applyFill="1" applyBorder="1" applyAlignme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/>
    <xf numFmtId="0" fontId="0" fillId="0" borderId="0" xfId="0" applyBorder="1"/>
    <xf numFmtId="0" fontId="4" fillId="8" borderId="12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right" vertical="center" wrapText="1"/>
    </xf>
    <xf numFmtId="0" fontId="3" fillId="8" borderId="2" xfId="0" applyFont="1" applyFill="1" applyBorder="1" applyAlignment="1">
      <alignment horizontal="right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vertical="center" wrapText="1"/>
    </xf>
    <xf numFmtId="0" fontId="6" fillId="8" borderId="7" xfId="0" applyFont="1" applyFill="1" applyBorder="1" applyAlignment="1">
      <alignment vertical="center" wrapText="1"/>
    </xf>
    <xf numFmtId="0" fontId="6" fillId="8" borderId="5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6" fillId="8" borderId="11" xfId="0" applyFont="1" applyFill="1" applyBorder="1" applyAlignment="1">
      <alignment horizontal="centerContinuous" vertical="center"/>
    </xf>
    <xf numFmtId="0" fontId="12" fillId="8" borderId="2" xfId="0" applyFont="1" applyFill="1" applyBorder="1" applyAlignment="1">
      <alignment vertical="center" wrapText="1"/>
    </xf>
    <xf numFmtId="0" fontId="4" fillId="8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vertical="center" wrapText="1"/>
    </xf>
    <xf numFmtId="0" fontId="6" fillId="6" borderId="2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Continuous" vertical="center" wrapText="1"/>
    </xf>
    <xf numFmtId="0" fontId="5" fillId="0" borderId="2" xfId="0" applyFont="1" applyBorder="1" applyAlignment="1">
      <alignment horizontal="centerContinuous" vertical="center" wrapText="1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5" fillId="0" borderId="4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Continuous" vertical="center" wrapText="1"/>
    </xf>
    <xf numFmtId="0" fontId="5" fillId="5" borderId="2" xfId="0" applyFont="1" applyFill="1" applyBorder="1" applyAlignment="1">
      <alignment horizontal="centerContinuous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Continuous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Continuous" vertical="center"/>
    </xf>
    <xf numFmtId="0" fontId="3" fillId="8" borderId="0" xfId="0" applyFont="1" applyFill="1" applyAlignment="1">
      <alignment vertical="center" wrapText="1"/>
    </xf>
    <xf numFmtId="0" fontId="12" fillId="8" borderId="7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Continuous" vertical="center" wrapText="1"/>
    </xf>
    <xf numFmtId="0" fontId="6" fillId="8" borderId="0" xfId="0" applyFont="1" applyFill="1" applyAlignment="1">
      <alignment horizontal="center" vertical="center"/>
    </xf>
    <xf numFmtId="0" fontId="12" fillId="8" borderId="11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Continuous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Continuous" vertical="center" wrapText="1"/>
    </xf>
    <xf numFmtId="0" fontId="0" fillId="0" borderId="5" xfId="0" applyBorder="1" applyAlignment="1">
      <alignment horizontal="centerContinuous"/>
    </xf>
    <xf numFmtId="0" fontId="6" fillId="9" borderId="14" xfId="0" applyFont="1" applyFill="1" applyBorder="1" applyAlignment="1">
      <alignment horizontal="left" vertical="center"/>
    </xf>
    <xf numFmtId="0" fontId="6" fillId="9" borderId="11" xfId="0" applyFont="1" applyFill="1" applyBorder="1" applyAlignment="1">
      <alignment horizontal="centerContinuous" vertical="center"/>
    </xf>
    <xf numFmtId="0" fontId="0" fillId="0" borderId="0" xfId="0" applyAlignment="1">
      <alignment vertical="top"/>
    </xf>
    <xf numFmtId="0" fontId="15" fillId="0" borderId="9" xfId="0" applyFont="1" applyBorder="1" applyAlignment="1">
      <alignment horizontal="center" vertical="center"/>
    </xf>
    <xf numFmtId="0" fontId="11" fillId="8" borderId="11" xfId="0" applyFont="1" applyFill="1" applyBorder="1" applyAlignment="1">
      <alignment vertical="center" wrapText="1"/>
    </xf>
    <xf numFmtId="0" fontId="15" fillId="8" borderId="11" xfId="0" applyFont="1" applyFill="1" applyBorder="1" applyAlignment="1">
      <alignment vertical="center" wrapText="1"/>
    </xf>
    <xf numFmtId="0" fontId="11" fillId="8" borderId="0" xfId="0" applyFont="1" applyFill="1" applyAlignment="1">
      <alignment vertical="center" wrapText="1"/>
    </xf>
    <xf numFmtId="0" fontId="15" fillId="8" borderId="0" xfId="0" applyFont="1" applyFill="1" applyAlignment="1">
      <alignment vertical="center" wrapText="1"/>
    </xf>
    <xf numFmtId="0" fontId="15" fillId="8" borderId="7" xfId="0" applyFont="1" applyFill="1" applyBorder="1" applyAlignment="1">
      <alignment vertical="center" wrapText="1"/>
    </xf>
    <xf numFmtId="0" fontId="19" fillId="4" borderId="14" xfId="0" applyFont="1" applyFill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1" xfId="0" applyFont="1" applyBorder="1" applyAlignment="1">
      <alignment horizontal="centerContinuous" vertical="center" wrapText="1"/>
    </xf>
    <xf numFmtId="0" fontId="19" fillId="5" borderId="9" xfId="0" applyFont="1" applyFill="1" applyBorder="1" applyAlignment="1">
      <alignment horizontal="centerContinuous" vertical="center" wrapText="1"/>
    </xf>
    <xf numFmtId="0" fontId="19" fillId="5" borderId="2" xfId="0" applyFont="1" applyFill="1" applyBorder="1" applyAlignment="1">
      <alignment horizontal="centerContinuous" vertical="center" wrapText="1"/>
    </xf>
    <xf numFmtId="0" fontId="19" fillId="5" borderId="1" xfId="0" applyFont="1" applyFill="1" applyBorder="1" applyAlignment="1">
      <alignment horizontal="centerContinuous" vertical="center" wrapText="1"/>
    </xf>
    <xf numFmtId="0" fontId="17" fillId="8" borderId="0" xfId="0" applyFont="1" applyFill="1" applyAlignment="1">
      <alignment vertical="center" wrapText="1"/>
    </xf>
    <xf numFmtId="0" fontId="18" fillId="8" borderId="0" xfId="0" applyFont="1" applyFill="1" applyAlignment="1">
      <alignment horizontal="centerContinuous" vertical="center" wrapText="1"/>
    </xf>
    <xf numFmtId="0" fontId="19" fillId="5" borderId="7" xfId="0" applyFont="1" applyFill="1" applyBorder="1" applyAlignment="1">
      <alignment horizontal="centerContinuous" vertical="center" wrapText="1"/>
    </xf>
    <xf numFmtId="0" fontId="21" fillId="0" borderId="9" xfId="0" applyFont="1" applyBorder="1" applyAlignment="1">
      <alignment horizontal="centerContinuous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9" fillId="5" borderId="28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1" fillId="8" borderId="12" xfId="0" applyFont="1" applyFill="1" applyBorder="1" applyAlignment="1">
      <alignment vertical="center" wrapText="1"/>
    </xf>
    <xf numFmtId="0" fontId="15" fillId="8" borderId="0" xfId="0" applyFont="1" applyFill="1" applyBorder="1" applyAlignment="1">
      <alignment vertical="center" wrapText="1"/>
    </xf>
    <xf numFmtId="0" fontId="11" fillId="8" borderId="6" xfId="0" applyFont="1" applyFill="1" applyBorder="1" applyAlignment="1">
      <alignment vertical="center" wrapText="1"/>
    </xf>
    <xf numFmtId="0" fontId="19" fillId="4" borderId="28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166" fontId="0" fillId="0" borderId="13" xfId="1" applyNumberFormat="1" applyFont="1" applyBorder="1" applyAlignment="1"/>
    <xf numFmtId="0" fontId="1" fillId="10" borderId="3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6" fillId="10" borderId="28" xfId="0" applyFont="1" applyFill="1" applyBorder="1" applyAlignment="1" applyProtection="1">
      <alignment horizontal="center" vertical="center" wrapText="1"/>
      <protection locked="0"/>
    </xf>
    <xf numFmtId="0" fontId="1" fillId="10" borderId="28" xfId="0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0" fontId="6" fillId="9" borderId="12" xfId="0" applyFont="1" applyFill="1" applyBorder="1" applyAlignment="1">
      <alignment horizontal="left" vertical="center"/>
    </xf>
    <xf numFmtId="0" fontId="6" fillId="9" borderId="0" xfId="0" applyFont="1" applyFill="1" applyBorder="1" applyAlignment="1">
      <alignment horizontal="centerContinuous" vertical="center"/>
    </xf>
    <xf numFmtId="0" fontId="6" fillId="9" borderId="0" xfId="0" applyFont="1" applyFill="1" applyBorder="1" applyAlignment="1" applyProtection="1">
      <alignment horizontal="centerContinuous" vertical="center"/>
      <protection locked="0"/>
    </xf>
    <xf numFmtId="0" fontId="1" fillId="6" borderId="1" xfId="0" applyFont="1" applyFill="1" applyBorder="1" applyAlignment="1">
      <alignment vertical="center"/>
    </xf>
    <xf numFmtId="0" fontId="1" fillId="6" borderId="5" xfId="0" applyFont="1" applyFill="1" applyBorder="1" applyAlignment="1">
      <alignment vertical="center"/>
    </xf>
    <xf numFmtId="0" fontId="24" fillId="8" borderId="7" xfId="0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45" xfId="0" applyBorder="1"/>
    <xf numFmtId="0" fontId="6" fillId="9" borderId="9" xfId="0" applyFont="1" applyFill="1" applyBorder="1" applyAlignment="1">
      <alignment horizontal="centerContinuous" vertical="center"/>
    </xf>
    <xf numFmtId="0" fontId="6" fillId="9" borderId="2" xfId="0" applyFont="1" applyFill="1" applyBorder="1" applyAlignment="1">
      <alignment horizontal="centerContinuous" vertical="center"/>
    </xf>
    <xf numFmtId="0" fontId="6" fillId="9" borderId="1" xfId="0" applyFont="1" applyFill="1" applyBorder="1" applyAlignment="1" applyProtection="1">
      <alignment horizontal="centerContinuous" vertical="center"/>
      <protection locked="0"/>
    </xf>
    <xf numFmtId="0" fontId="14" fillId="8" borderId="0" xfId="0" applyFont="1" applyFill="1" applyBorder="1" applyAlignment="1">
      <alignment vertical="top"/>
    </xf>
    <xf numFmtId="0" fontId="15" fillId="0" borderId="1" xfId="0" applyFont="1" applyBorder="1" applyAlignment="1">
      <alignment vertical="center"/>
    </xf>
    <xf numFmtId="0" fontId="0" fillId="5" borderId="0" xfId="0" applyFill="1"/>
    <xf numFmtId="0" fontId="15" fillId="9" borderId="12" xfId="0" applyFont="1" applyFill="1" applyBorder="1" applyAlignment="1">
      <alignment horizontal="left" vertical="center"/>
    </xf>
    <xf numFmtId="0" fontId="15" fillId="9" borderId="0" xfId="0" applyFont="1" applyFill="1" applyBorder="1" applyAlignment="1">
      <alignment horizontal="centerContinuous" vertical="center"/>
    </xf>
    <xf numFmtId="0" fontId="15" fillId="9" borderId="12" xfId="0" applyFont="1" applyFill="1" applyBorder="1" applyAlignment="1">
      <alignment horizontal="centerContinuous" vertical="center"/>
    </xf>
    <xf numFmtId="0" fontId="15" fillId="9" borderId="8" xfId="0" applyFont="1" applyFill="1" applyBorder="1" applyAlignment="1" applyProtection="1">
      <alignment horizontal="centerContinuous" vertical="center"/>
      <protection locked="0"/>
    </xf>
    <xf numFmtId="0" fontId="17" fillId="8" borderId="0" xfId="0" applyFont="1" applyFill="1" applyBorder="1" applyAlignment="1">
      <alignment vertical="center" wrapText="1"/>
    </xf>
    <xf numFmtId="0" fontId="18" fillId="8" borderId="7" xfId="0" applyFont="1" applyFill="1" applyBorder="1" applyAlignment="1">
      <alignment horizontal="centerContinuous" vertical="center" wrapText="1"/>
    </xf>
    <xf numFmtId="0" fontId="18" fillId="8" borderId="0" xfId="0" applyFont="1" applyFill="1" applyBorder="1" applyAlignment="1">
      <alignment horizontal="centerContinuous" vertical="center" wrapText="1"/>
    </xf>
    <xf numFmtId="0" fontId="11" fillId="8" borderId="0" xfId="0" applyFont="1" applyFill="1" applyBorder="1" applyAlignment="1">
      <alignment vertical="center" wrapText="1"/>
    </xf>
    <xf numFmtId="0" fontId="23" fillId="11" borderId="28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9" fontId="0" fillId="0" borderId="13" xfId="1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0" xfId="0" applyBorder="1" applyAlignment="1">
      <alignment wrapText="1"/>
    </xf>
    <xf numFmtId="0" fontId="26" fillId="2" borderId="37" xfId="0" applyFont="1" applyFill="1" applyBorder="1" applyAlignment="1">
      <alignment vertical="center"/>
    </xf>
    <xf numFmtId="166" fontId="22" fillId="2" borderId="37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166" fontId="0" fillId="0" borderId="0" xfId="1" applyNumberFormat="1" applyFont="1" applyBorder="1" applyAlignment="1"/>
    <xf numFmtId="0" fontId="7" fillId="10" borderId="37" xfId="0" applyFont="1" applyFill="1" applyBorder="1" applyAlignment="1">
      <alignment vertical="center"/>
    </xf>
    <xf numFmtId="166" fontId="22" fillId="10" borderId="37" xfId="0" applyNumberFormat="1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25" fillId="5" borderId="0" xfId="0" applyFont="1" applyFill="1" applyBorder="1" applyAlignment="1">
      <alignment horizontal="right" vertical="center"/>
    </xf>
    <xf numFmtId="0" fontId="19" fillId="5" borderId="5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167" fontId="7" fillId="0" borderId="38" xfId="2" applyNumberFormat="1" applyFont="1" applyBorder="1" applyAlignment="1">
      <alignment horizontal="center" vertical="center"/>
    </xf>
    <xf numFmtId="167" fontId="7" fillId="0" borderId="39" xfId="2" applyNumberFormat="1" applyFont="1" applyBorder="1" applyAlignment="1">
      <alignment horizontal="center" vertical="center"/>
    </xf>
    <xf numFmtId="167" fontId="7" fillId="0" borderId="48" xfId="2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4" xfId="0" applyFont="1" applyBorder="1" applyAlignment="1"/>
    <xf numFmtId="0" fontId="7" fillId="0" borderId="13" xfId="0" applyFont="1" applyBorder="1" applyAlignment="1"/>
    <xf numFmtId="0" fontId="7" fillId="0" borderId="19" xfId="0" applyFont="1" applyBorder="1" applyAlignment="1"/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3" xfId="0" applyFont="1" applyBorder="1" applyAlignment="1"/>
    <xf numFmtId="0" fontId="7" fillId="0" borderId="16" xfId="0" applyFont="1" applyBorder="1" applyAlignment="1"/>
    <xf numFmtId="0" fontId="7" fillId="0" borderId="18" xfId="0" applyFont="1" applyBorder="1" applyAlignment="1"/>
    <xf numFmtId="0" fontId="7" fillId="3" borderId="23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0" fontId="7" fillId="3" borderId="18" xfId="0" applyFont="1" applyFill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21" xfId="0" applyFont="1" applyFill="1" applyBorder="1" applyAlignment="1" applyProtection="1">
      <alignment horizontal="center" vertical="center"/>
      <protection locked="0"/>
    </xf>
    <xf numFmtId="0" fontId="7" fillId="5" borderId="22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8" borderId="6" xfId="0" applyFont="1" applyFill="1" applyBorder="1" applyAlignment="1" applyProtection="1">
      <alignment horizontal="center" vertical="top" wrapText="1"/>
      <protection locked="0"/>
    </xf>
    <xf numFmtId="0" fontId="6" fillId="8" borderId="7" xfId="0" applyFont="1" applyFill="1" applyBorder="1" applyAlignment="1" applyProtection="1">
      <alignment horizontal="center" vertical="top" wrapText="1"/>
      <protection locked="0"/>
    </xf>
    <xf numFmtId="0" fontId="6" fillId="8" borderId="5" xfId="0" applyFont="1" applyFill="1" applyBorder="1" applyAlignment="1" applyProtection="1">
      <alignment horizontal="center" vertical="top" wrapText="1"/>
      <protection locked="0"/>
    </xf>
    <xf numFmtId="0" fontId="6" fillId="5" borderId="9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>
      <alignment horizontal="center" vertical="top"/>
    </xf>
    <xf numFmtId="0" fontId="6" fillId="5" borderId="11" xfId="0" applyFont="1" applyFill="1" applyBorder="1" applyAlignment="1">
      <alignment horizontal="center" vertical="top"/>
    </xf>
    <xf numFmtId="0" fontId="6" fillId="5" borderId="15" xfId="0" applyFont="1" applyFill="1" applyBorder="1" applyAlignment="1">
      <alignment horizontal="center" vertical="top"/>
    </xf>
    <xf numFmtId="0" fontId="6" fillId="5" borderId="6" xfId="0" applyFont="1" applyFill="1" applyBorder="1" applyAlignment="1" applyProtection="1">
      <alignment horizontal="center" vertical="top"/>
      <protection locked="0"/>
    </xf>
    <xf numFmtId="0" fontId="6" fillId="5" borderId="7" xfId="0" applyFont="1" applyFill="1" applyBorder="1" applyAlignment="1" applyProtection="1">
      <alignment horizontal="center" vertical="top"/>
      <protection locked="0"/>
    </xf>
    <xf numFmtId="0" fontId="6" fillId="5" borderId="5" xfId="0" applyFont="1" applyFill="1" applyBorder="1" applyAlignment="1" applyProtection="1">
      <alignment horizontal="center" vertical="top"/>
      <protection locked="0"/>
    </xf>
    <xf numFmtId="0" fontId="23" fillId="5" borderId="12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3" fillId="9" borderId="12" xfId="0" applyFont="1" applyFill="1" applyBorder="1" applyAlignment="1">
      <alignment horizontal="left" vertical="center"/>
    </xf>
    <xf numFmtId="0" fontId="3" fillId="9" borderId="0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9" fillId="5" borderId="9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1" fillId="6" borderId="9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0" fillId="0" borderId="30" xfId="0" applyFont="1" applyBorder="1" applyAlignment="1" applyProtection="1">
      <alignment horizontal="center" vertical="center" wrapText="1"/>
    </xf>
    <xf numFmtId="0" fontId="10" fillId="0" borderId="31" xfId="0" applyFont="1" applyBorder="1" applyAlignment="1" applyProtection="1">
      <alignment horizontal="center" vertical="center" wrapText="1"/>
    </xf>
    <xf numFmtId="0" fontId="10" fillId="0" borderId="32" xfId="0" applyFont="1" applyBorder="1" applyAlignment="1" applyProtection="1">
      <alignment horizontal="center" vertical="center" wrapText="1"/>
    </xf>
    <xf numFmtId="0" fontId="10" fillId="0" borderId="33" xfId="0" applyFont="1" applyBorder="1" applyAlignment="1" applyProtection="1">
      <alignment horizontal="center" vertical="center" wrapText="1"/>
    </xf>
    <xf numFmtId="0" fontId="10" fillId="0" borderId="42" xfId="0" applyFont="1" applyBorder="1" applyAlignment="1" applyProtection="1">
      <alignment horizontal="center" vertical="center" wrapText="1"/>
    </xf>
    <xf numFmtId="0" fontId="10" fillId="0" borderId="34" xfId="0" applyFont="1" applyBorder="1" applyAlignment="1" applyProtection="1">
      <alignment horizontal="center" vertical="center" wrapText="1"/>
    </xf>
    <xf numFmtId="0" fontId="10" fillId="0" borderId="35" xfId="0" applyFont="1" applyBorder="1" applyAlignment="1" applyProtection="1">
      <alignment horizontal="center" vertical="center" wrapText="1"/>
    </xf>
    <xf numFmtId="0" fontId="10" fillId="0" borderId="43" xfId="0" applyFont="1" applyBorder="1" applyAlignment="1" applyProtection="1">
      <alignment horizontal="center" vertical="center" wrapText="1"/>
    </xf>
    <xf numFmtId="0" fontId="10" fillId="0" borderId="36" xfId="0" applyFont="1" applyBorder="1" applyAlignment="1" applyProtection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left" vertical="center"/>
    </xf>
    <xf numFmtId="0" fontId="4" fillId="9" borderId="17" xfId="0" applyFont="1" applyFill="1" applyBorder="1" applyAlignment="1">
      <alignment horizontal="left" vertical="center"/>
    </xf>
    <xf numFmtId="165" fontId="4" fillId="0" borderId="6" xfId="0" applyNumberFormat="1" applyFont="1" applyBorder="1" applyAlignment="1" applyProtection="1">
      <alignment horizontal="left" vertical="center" wrapText="1"/>
      <protection locked="0"/>
    </xf>
    <xf numFmtId="165" fontId="4" fillId="0" borderId="7" xfId="0" applyNumberFormat="1" applyFont="1" applyBorder="1" applyAlignment="1" applyProtection="1">
      <alignment horizontal="left" vertical="center" wrapText="1"/>
      <protection locked="0"/>
    </xf>
    <xf numFmtId="165" fontId="4" fillId="0" borderId="5" xfId="0" applyNumberFormat="1" applyFont="1" applyBorder="1" applyAlignment="1" applyProtection="1">
      <alignment horizontal="left" vertical="center" wrapText="1"/>
      <protection locked="0"/>
    </xf>
    <xf numFmtId="0" fontId="4" fillId="9" borderId="26" xfId="0" applyFont="1" applyFill="1" applyBorder="1" applyAlignment="1">
      <alignment horizontal="left" vertical="center"/>
    </xf>
    <xf numFmtId="0" fontId="4" fillId="9" borderId="29" xfId="0" applyFont="1" applyFill="1" applyBorder="1" applyAlignment="1">
      <alignment horizontal="left" vertical="center"/>
    </xf>
    <xf numFmtId="165" fontId="4" fillId="0" borderId="30" xfId="0" applyNumberFormat="1" applyFont="1" applyBorder="1" applyAlignment="1" applyProtection="1">
      <alignment horizontal="left" vertical="center" wrapText="1"/>
    </xf>
    <xf numFmtId="165" fontId="4" fillId="0" borderId="31" xfId="0" applyNumberFormat="1" applyFont="1" applyBorder="1" applyAlignment="1" applyProtection="1">
      <alignment horizontal="left" vertical="center" wrapText="1"/>
    </xf>
    <xf numFmtId="165" fontId="4" fillId="0" borderId="32" xfId="0" applyNumberFormat="1" applyFont="1" applyBorder="1" applyAlignment="1" applyProtection="1">
      <alignment horizontal="left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6" fillId="8" borderId="14" xfId="0" applyFont="1" applyFill="1" applyBorder="1" applyAlignment="1">
      <alignment horizontal="center" vertical="top"/>
    </xf>
    <xf numFmtId="0" fontId="6" fillId="8" borderId="11" xfId="0" applyFont="1" applyFill="1" applyBorder="1" applyAlignment="1">
      <alignment horizontal="center" vertical="top"/>
    </xf>
    <xf numFmtId="0" fontId="6" fillId="8" borderId="15" xfId="0" applyFont="1" applyFill="1" applyBorder="1" applyAlignment="1">
      <alignment horizontal="center" vertical="top"/>
    </xf>
    <xf numFmtId="0" fontId="4" fillId="6" borderId="9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0" borderId="1" xfId="0" applyFont="1" applyBorder="1" applyAlignment="1" applyProtection="1">
      <alignment horizontal="center" vertical="center" wrapText="1"/>
    </xf>
    <xf numFmtId="0" fontId="3" fillId="6" borderId="9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3" fillId="4" borderId="9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center" wrapText="1"/>
    </xf>
    <xf numFmtId="0" fontId="13" fillId="4" borderId="12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5" fillId="5" borderId="0" xfId="0" applyFont="1" applyFill="1" applyBorder="1" applyAlignment="1">
      <alignment horizontal="right" vertical="center"/>
    </xf>
    <xf numFmtId="0" fontId="25" fillId="5" borderId="11" xfId="0" applyFont="1" applyFill="1" applyBorder="1" applyAlignment="1">
      <alignment horizontal="right" vertical="center"/>
    </xf>
    <xf numFmtId="0" fontId="20" fillId="5" borderId="14" xfId="0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horizontal="center"/>
      <protection locked="0"/>
    </xf>
    <xf numFmtId="0" fontId="0" fillId="5" borderId="8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15" fillId="5" borderId="6" xfId="0" applyFont="1" applyFill="1" applyBorder="1" applyAlignment="1" applyProtection="1">
      <alignment horizontal="center" vertical="center"/>
      <protection locked="0"/>
    </xf>
    <xf numFmtId="0" fontId="15" fillId="5" borderId="7" xfId="0" applyFont="1" applyFill="1" applyBorder="1" applyAlignment="1" applyProtection="1">
      <alignment horizontal="center" vertical="center"/>
      <protection locked="0"/>
    </xf>
    <xf numFmtId="0" fontId="15" fillId="5" borderId="5" xfId="0" applyFont="1" applyFill="1" applyBorder="1" applyAlignment="1" applyProtection="1">
      <alignment horizontal="center" vertical="center"/>
      <protection locked="0"/>
    </xf>
    <xf numFmtId="0" fontId="15" fillId="5" borderId="14" xfId="0" applyFont="1" applyFill="1" applyBorder="1" applyAlignment="1">
      <alignment horizontal="center" vertical="top"/>
    </xf>
    <xf numFmtId="0" fontId="15" fillId="5" borderId="11" xfId="0" applyFont="1" applyFill="1" applyBorder="1" applyAlignment="1">
      <alignment horizontal="center" vertical="top"/>
    </xf>
    <xf numFmtId="0" fontId="15" fillId="5" borderId="15" xfId="0" applyFont="1" applyFill="1" applyBorder="1" applyAlignment="1">
      <alignment horizontal="center" vertical="top"/>
    </xf>
    <xf numFmtId="0" fontId="15" fillId="5" borderId="6" xfId="0" applyFont="1" applyFill="1" applyBorder="1" applyAlignment="1" applyProtection="1">
      <alignment horizontal="center" vertical="top"/>
      <protection locked="0"/>
    </xf>
    <xf numFmtId="0" fontId="15" fillId="5" borderId="7" xfId="0" applyFont="1" applyFill="1" applyBorder="1" applyAlignment="1" applyProtection="1">
      <alignment horizontal="center" vertical="top"/>
      <protection locked="0"/>
    </xf>
    <xf numFmtId="0" fontId="15" fillId="5" borderId="5" xfId="0" applyFont="1" applyFill="1" applyBorder="1" applyAlignment="1" applyProtection="1">
      <alignment horizontal="center" vertical="top"/>
      <protection locked="0"/>
    </xf>
    <xf numFmtId="0" fontId="15" fillId="5" borderId="9" xfId="0" applyFont="1" applyFill="1" applyBorder="1" applyAlignment="1" applyProtection="1">
      <alignment horizontal="center" vertical="center"/>
      <protection locked="0"/>
    </xf>
    <xf numFmtId="0" fontId="15" fillId="5" borderId="2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25" fillId="5" borderId="12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center" vertical="center"/>
    </xf>
    <xf numFmtId="0" fontId="15" fillId="5" borderId="14" xfId="0" applyFont="1" applyFill="1" applyBorder="1" applyAlignment="1" applyProtection="1">
      <alignment horizontal="center" vertical="top"/>
    </xf>
    <xf numFmtId="0" fontId="15" fillId="5" borderId="11" xfId="0" applyFont="1" applyFill="1" applyBorder="1" applyAlignment="1" applyProtection="1">
      <alignment horizontal="center" vertical="top"/>
    </xf>
    <xf numFmtId="0" fontId="15" fillId="5" borderId="15" xfId="0" applyFont="1" applyFill="1" applyBorder="1" applyAlignment="1" applyProtection="1">
      <alignment horizontal="center" vertical="top"/>
    </xf>
    <xf numFmtId="0" fontId="13" fillId="4" borderId="14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left" vertical="center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top"/>
    </xf>
    <xf numFmtId="0" fontId="13" fillId="5" borderId="11" xfId="0" applyFont="1" applyFill="1" applyBorder="1" applyAlignment="1">
      <alignment horizontal="center" vertical="top"/>
    </xf>
    <xf numFmtId="0" fontId="13" fillId="5" borderId="15" xfId="0" applyFont="1" applyFill="1" applyBorder="1" applyAlignment="1">
      <alignment horizontal="center" vertical="top"/>
    </xf>
    <xf numFmtId="0" fontId="13" fillId="5" borderId="12" xfId="0" applyFont="1" applyFill="1" applyBorder="1" applyAlignment="1" applyProtection="1">
      <alignment horizontal="center" vertical="top"/>
      <protection locked="0"/>
    </xf>
    <xf numFmtId="0" fontId="13" fillId="5" borderId="0" xfId="0" applyFont="1" applyFill="1" applyBorder="1" applyAlignment="1" applyProtection="1">
      <alignment horizontal="center" vertical="top"/>
      <protection locked="0"/>
    </xf>
    <xf numFmtId="0" fontId="13" fillId="5" borderId="8" xfId="0" applyFont="1" applyFill="1" applyBorder="1" applyAlignment="1" applyProtection="1">
      <alignment horizontal="center" vertical="top"/>
      <protection locked="0"/>
    </xf>
    <xf numFmtId="0" fontId="13" fillId="5" borderId="6" xfId="0" applyFont="1" applyFill="1" applyBorder="1" applyAlignment="1" applyProtection="1">
      <alignment horizontal="center" vertical="top"/>
      <protection locked="0"/>
    </xf>
    <xf numFmtId="0" fontId="13" fillId="5" borderId="7" xfId="0" applyFont="1" applyFill="1" applyBorder="1" applyAlignment="1" applyProtection="1">
      <alignment horizontal="center" vertical="top"/>
      <protection locked="0"/>
    </xf>
    <xf numFmtId="0" fontId="13" fillId="5" borderId="5" xfId="0" applyFont="1" applyFill="1" applyBorder="1" applyAlignment="1" applyProtection="1">
      <alignment horizontal="center" vertical="top"/>
      <protection locked="0"/>
    </xf>
    <xf numFmtId="0" fontId="13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3" fillId="4" borderId="9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</cellXfs>
  <cellStyles count="3">
    <cellStyle name="Milliers" xfId="2" builtinId="3"/>
    <cellStyle name="Normal" xfId="0" builtinId="0"/>
    <cellStyle name="Pourcentage" xfId="1" builtinId="5"/>
  </cellStyles>
  <dxfs count="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Profil compétences BLOC 1</a:t>
            </a:r>
          </a:p>
        </c:rich>
      </c:tx>
      <c:spPr>
        <a:noFill/>
        <a:ln>
          <a:noFill/>
        </a:ln>
        <a:effectLst/>
      </c:spPr>
    </c:title>
    <c:plotArea>
      <c:layout/>
      <c:radarChart>
        <c:radarStyle val="marker"/>
        <c:ser>
          <c:idx val="0"/>
          <c:order val="0"/>
          <c:tx>
            <c:strRef>
              <c:f>Synthèse!$M$10</c:f>
              <c:strCache>
                <c:ptCount val="1"/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Synthèse!$M$11:$M$16</c:f>
              <c:strCache>
                <c:ptCount val="6"/>
                <c:pt idx="0">
                  <c:v>C1.1</c:v>
                </c:pt>
                <c:pt idx="1">
                  <c:v>C1.2</c:v>
                </c:pt>
                <c:pt idx="2">
                  <c:v>C1.3</c:v>
                </c:pt>
                <c:pt idx="3">
                  <c:v>C1.4</c:v>
                </c:pt>
                <c:pt idx="4">
                  <c:v>C1.5</c:v>
                </c:pt>
                <c:pt idx="5">
                  <c:v>C1.6</c:v>
                </c:pt>
              </c:strCache>
            </c:strRef>
          </c:cat>
          <c:val>
            <c:numRef>
              <c:f>Synthèse!$M$11:$M$16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26-48DB-98EE-1109C79CC1E0}"/>
            </c:ext>
          </c:extLst>
        </c:ser>
        <c:ser>
          <c:idx val="1"/>
          <c:order val="1"/>
          <c:tx>
            <c:strRef>
              <c:f>Synthèse!$L$10</c:f>
              <c:strCache>
                <c:ptCount val="1"/>
                <c:pt idx="0">
                  <c:v>% Enseignant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val>
            <c:numRef>
              <c:f>Synthèse!$L$11:$L$16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526-48DB-98EE-1109C79CC1E0}"/>
            </c:ext>
          </c:extLst>
        </c:ser>
        <c:ser>
          <c:idx val="2"/>
          <c:order val="2"/>
          <c:tx>
            <c:strRef>
              <c:f>Synthèse!$K$10</c:f>
              <c:strCache>
                <c:ptCount val="1"/>
                <c:pt idx="0">
                  <c:v>% Eleve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val>
            <c:numRef>
              <c:f>Synthèse!$K$11:$K$16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49-42FB-B1BA-1180A4CB0E3F}"/>
            </c:ext>
          </c:extLst>
        </c:ser>
        <c:dLbls/>
        <c:axId val="88622976"/>
        <c:axId val="88748032"/>
      </c:radarChart>
      <c:catAx>
        <c:axId val="8862297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748032"/>
        <c:crosses val="autoZero"/>
        <c:auto val="1"/>
        <c:lblAlgn val="ctr"/>
        <c:lblOffset val="100"/>
      </c:catAx>
      <c:valAx>
        <c:axId val="887480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62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Profil compétences BLOC 2</a:t>
            </a:r>
          </a:p>
        </c:rich>
      </c:tx>
      <c:spPr>
        <a:noFill/>
        <a:ln>
          <a:noFill/>
        </a:ln>
        <a:effectLst/>
      </c:spPr>
    </c:title>
    <c:plotArea>
      <c:layout/>
      <c:radarChart>
        <c:radarStyle val="marker"/>
        <c:ser>
          <c:idx val="0"/>
          <c:order val="0"/>
          <c:tx>
            <c:strRef>
              <c:f>Synthèse!$M$21</c:f>
              <c:strCache>
                <c:ptCount val="1"/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Synthèse!$M$22:$M$26</c:f>
              <c:strCache>
                <c:ptCount val="5"/>
                <c:pt idx="0">
                  <c:v>C2.1</c:v>
                </c:pt>
                <c:pt idx="1">
                  <c:v>C2.2</c:v>
                </c:pt>
                <c:pt idx="2">
                  <c:v>C2.3</c:v>
                </c:pt>
                <c:pt idx="3">
                  <c:v>C2.4</c:v>
                </c:pt>
                <c:pt idx="4">
                  <c:v>C2.5</c:v>
                </c:pt>
              </c:strCache>
            </c:strRef>
          </c:cat>
          <c:val>
            <c:numRef>
              <c:f>Synthèse!$M$22:$M$26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E4-4F73-81DD-E88EF7B036D8}"/>
            </c:ext>
          </c:extLst>
        </c:ser>
        <c:ser>
          <c:idx val="1"/>
          <c:order val="1"/>
          <c:tx>
            <c:strRef>
              <c:f>Synthèse!$L$21</c:f>
              <c:strCache>
                <c:ptCount val="1"/>
                <c:pt idx="0">
                  <c:v>% Enseignant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Synthèse!$M$22:$M$26</c:f>
              <c:strCache>
                <c:ptCount val="5"/>
                <c:pt idx="0">
                  <c:v>C2.1</c:v>
                </c:pt>
                <c:pt idx="1">
                  <c:v>C2.2</c:v>
                </c:pt>
                <c:pt idx="2">
                  <c:v>C2.3</c:v>
                </c:pt>
                <c:pt idx="3">
                  <c:v>C2.4</c:v>
                </c:pt>
                <c:pt idx="4">
                  <c:v>C2.5</c:v>
                </c:pt>
              </c:strCache>
            </c:strRef>
          </c:cat>
          <c:val>
            <c:numRef>
              <c:f>Synthèse!$L$22:$L$26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7E4-4F73-81DD-E88EF7B036D8}"/>
            </c:ext>
          </c:extLst>
        </c:ser>
        <c:ser>
          <c:idx val="2"/>
          <c:order val="2"/>
          <c:tx>
            <c:strRef>
              <c:f>Synthèse!$K$21</c:f>
              <c:strCache>
                <c:ptCount val="1"/>
                <c:pt idx="0">
                  <c:v>% Eleve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val>
            <c:numRef>
              <c:f>Synthèse!$K$22:$K$26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10-4DF9-A874-2F07CD842D49}"/>
            </c:ext>
          </c:extLst>
        </c:ser>
        <c:dLbls/>
        <c:axId val="104178048"/>
        <c:axId val="104183296"/>
      </c:radarChart>
      <c:catAx>
        <c:axId val="10417804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183296"/>
        <c:crosses val="autoZero"/>
        <c:auto val="1"/>
        <c:lblAlgn val="ctr"/>
        <c:lblOffset val="100"/>
      </c:catAx>
      <c:valAx>
        <c:axId val="10418329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178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1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/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1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/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21167</xdr:colOff>
      <xdr:row>9</xdr:row>
      <xdr:rowOff>25400</xdr:rowOff>
    </xdr:from>
    <xdr:to>
      <xdr:col>18</xdr:col>
      <xdr:colOff>52916</xdr:colOff>
      <xdr:row>16</xdr:row>
      <xdr:rowOff>190500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6081824C-1E35-4EFA-8C48-043EB2AAE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19</xdr:row>
      <xdr:rowOff>0</xdr:rowOff>
    </xdr:from>
    <xdr:to>
      <xdr:col>18</xdr:col>
      <xdr:colOff>31749</xdr:colOff>
      <xdr:row>25</xdr:row>
      <xdr:rowOff>122767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CEA1BDE0-3A50-4BC2-BE12-266A33CF98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rgb="FFFFC000"/>
  </sheetPr>
  <dimension ref="A1:M29"/>
  <sheetViews>
    <sheetView zoomScale="63" zoomScaleNormal="63" workbookViewId="0">
      <selection activeCell="B4" sqref="B4:G4"/>
    </sheetView>
  </sheetViews>
  <sheetFormatPr baseColWidth="10" defaultRowHeight="15"/>
  <cols>
    <col min="1" max="1" width="44" customWidth="1"/>
    <col min="2" max="2" width="31.42578125" customWidth="1"/>
    <col min="8" max="8" width="9.42578125" customWidth="1"/>
    <col min="9" max="10" width="7.7109375" style="20" customWidth="1"/>
    <col min="11" max="12" width="18.140625" customWidth="1"/>
    <col min="13" max="13" width="6.7109375" customWidth="1"/>
  </cols>
  <sheetData>
    <row r="1" spans="1:13" ht="103.5" customHeight="1" thickBot="1">
      <c r="A1" s="143" t="s">
        <v>117</v>
      </c>
      <c r="B1" s="144"/>
      <c r="C1" s="144"/>
      <c r="D1" s="144"/>
      <c r="E1" s="144"/>
      <c r="F1" s="144"/>
      <c r="G1" s="145"/>
    </row>
    <row r="2" spans="1:13" ht="21.75" customHeight="1" thickBot="1">
      <c r="A2" s="149"/>
      <c r="B2" s="150"/>
      <c r="C2" s="150"/>
      <c r="D2" s="150"/>
      <c r="E2" s="150"/>
      <c r="F2" s="150"/>
      <c r="G2" s="150"/>
    </row>
    <row r="3" spans="1:13" ht="24.95" customHeight="1">
      <c r="A3" s="2" t="s">
        <v>8</v>
      </c>
      <c r="B3" s="151"/>
      <c r="C3" s="151"/>
      <c r="D3" s="151"/>
      <c r="E3" s="151"/>
      <c r="F3" s="151"/>
      <c r="G3" s="152"/>
    </row>
    <row r="4" spans="1:13" ht="24.95" customHeight="1">
      <c r="A4" s="3" t="s">
        <v>0</v>
      </c>
      <c r="B4" s="153"/>
      <c r="C4" s="153"/>
      <c r="D4" s="153"/>
      <c r="E4" s="153"/>
      <c r="F4" s="153"/>
      <c r="G4" s="154"/>
    </row>
    <row r="5" spans="1:13" ht="24.95" customHeight="1">
      <c r="A5" s="3" t="s">
        <v>2</v>
      </c>
      <c r="B5" s="153"/>
      <c r="C5" s="153"/>
      <c r="D5" s="153"/>
      <c r="E5" s="153"/>
      <c r="F5" s="153"/>
      <c r="G5" s="154"/>
    </row>
    <row r="6" spans="1:13" ht="24.95" customHeight="1" thickBot="1">
      <c r="A6" s="4" t="s">
        <v>3</v>
      </c>
      <c r="B6" s="155"/>
      <c r="C6" s="155"/>
      <c r="D6" s="155"/>
      <c r="E6" s="155"/>
      <c r="F6" s="155"/>
      <c r="G6" s="156"/>
    </row>
    <row r="7" spans="1:13">
      <c r="A7" s="157"/>
      <c r="B7" s="157"/>
      <c r="C7" s="157"/>
      <c r="D7" s="157"/>
      <c r="E7" s="157"/>
      <c r="F7" s="157"/>
      <c r="G7" s="157"/>
    </row>
    <row r="8" spans="1:13" ht="16.5" customHeight="1" thickBot="1">
      <c r="A8" s="158"/>
      <c r="B8" s="158"/>
      <c r="C8" s="158"/>
      <c r="D8" s="158"/>
      <c r="E8" s="158"/>
      <c r="F8" s="158"/>
      <c r="G8" s="158"/>
    </row>
    <row r="9" spans="1:13" ht="16.5" thickBot="1">
      <c r="A9" s="146" t="s">
        <v>19</v>
      </c>
      <c r="B9" s="147"/>
      <c r="C9" s="147"/>
      <c r="D9" s="147"/>
      <c r="E9" s="147"/>
      <c r="F9" s="147"/>
      <c r="G9" s="148"/>
      <c r="K9" s="104" t="s">
        <v>104</v>
      </c>
      <c r="L9" s="105" t="s">
        <v>105</v>
      </c>
    </row>
    <row r="10" spans="1:13" ht="33" customHeight="1" thickBot="1">
      <c r="A10" s="131" t="s">
        <v>1</v>
      </c>
      <c r="B10" s="132"/>
      <c r="C10" s="132"/>
      <c r="D10" s="132"/>
      <c r="E10" s="132"/>
      <c r="F10" s="132"/>
      <c r="G10" s="133"/>
      <c r="H10" s="74" t="s">
        <v>18</v>
      </c>
      <c r="I10" s="109" t="s">
        <v>106</v>
      </c>
      <c r="J10" s="109" t="s">
        <v>107</v>
      </c>
      <c r="K10" s="106" t="s">
        <v>108</v>
      </c>
      <c r="L10" s="106" t="s">
        <v>109</v>
      </c>
    </row>
    <row r="11" spans="1:13" ht="15.75">
      <c r="A11" s="134" t="s">
        <v>99</v>
      </c>
      <c r="B11" s="135"/>
      <c r="C11" s="135"/>
      <c r="D11" s="135"/>
      <c r="E11" s="135"/>
      <c r="F11" s="135"/>
      <c r="G11" s="136"/>
      <c r="H11" s="107">
        <f>+'E31 A'!Q10</f>
        <v>10</v>
      </c>
      <c r="I11" s="110">
        <f>+'E31 A'!K9</f>
        <v>0</v>
      </c>
      <c r="J11" s="110">
        <f>+'E31 A'!S9</f>
        <v>0</v>
      </c>
      <c r="K11" s="108">
        <f>+I11/$H11</f>
        <v>0</v>
      </c>
      <c r="L11" s="108">
        <f t="shared" ref="L11:L16" si="0">+J11/$H11</f>
        <v>0</v>
      </c>
      <c r="M11" t="str">
        <f>+LEFT(A11,4)</f>
        <v>C1.1</v>
      </c>
    </row>
    <row r="12" spans="1:13" ht="15.75">
      <c r="A12" s="128" t="s">
        <v>21</v>
      </c>
      <c r="B12" s="129"/>
      <c r="C12" s="129"/>
      <c r="D12" s="129"/>
      <c r="E12" s="129"/>
      <c r="F12" s="129"/>
      <c r="G12" s="130"/>
      <c r="H12" s="107">
        <f>+'E31 A'!Q16</f>
        <v>15</v>
      </c>
      <c r="I12" s="110">
        <f>+'E31 A'!K15</f>
        <v>0</v>
      </c>
      <c r="J12" s="110">
        <f>+'E31 A'!S15</f>
        <v>0</v>
      </c>
      <c r="K12" s="108">
        <f t="shared" ref="K12:K16" si="1">+I12/$H12</f>
        <v>0</v>
      </c>
      <c r="L12" s="108">
        <f t="shared" si="0"/>
        <v>0</v>
      </c>
      <c r="M12" t="str">
        <f t="shared" ref="M12:M16" si="2">+LEFT(A12,4)</f>
        <v>C1.2</v>
      </c>
    </row>
    <row r="13" spans="1:13" ht="15.75">
      <c r="A13" s="128" t="s">
        <v>22</v>
      </c>
      <c r="B13" s="129"/>
      <c r="C13" s="129"/>
      <c r="D13" s="129"/>
      <c r="E13" s="129"/>
      <c r="F13" s="129"/>
      <c r="G13" s="130"/>
      <c r="H13" s="107">
        <f>+'E31 A'!Q22</f>
        <v>15</v>
      </c>
      <c r="I13" s="110">
        <f>+'E31 A'!K21</f>
        <v>0</v>
      </c>
      <c r="J13" s="110">
        <f>+'E31 A'!S21</f>
        <v>0</v>
      </c>
      <c r="K13" s="108">
        <f t="shared" si="1"/>
        <v>0</v>
      </c>
      <c r="L13" s="108">
        <f t="shared" si="0"/>
        <v>0</v>
      </c>
      <c r="M13" t="str">
        <f t="shared" si="2"/>
        <v>C1.3</v>
      </c>
    </row>
    <row r="14" spans="1:13" ht="15.75">
      <c r="A14" s="128" t="s">
        <v>23</v>
      </c>
      <c r="B14" s="129"/>
      <c r="C14" s="129"/>
      <c r="D14" s="129"/>
      <c r="E14" s="129"/>
      <c r="F14" s="129"/>
      <c r="G14" s="130"/>
      <c r="H14" s="107">
        <f>+'E31 B'!Q10</f>
        <v>12</v>
      </c>
      <c r="I14" s="110">
        <f>+'E31 B'!K9</f>
        <v>0</v>
      </c>
      <c r="J14" s="110">
        <f ca="1">+'E31 B'!S9</f>
        <v>0</v>
      </c>
      <c r="K14" s="108">
        <f t="shared" si="1"/>
        <v>0</v>
      </c>
      <c r="L14" s="108">
        <f t="shared" ca="1" si="0"/>
        <v>0</v>
      </c>
      <c r="M14" t="str">
        <f t="shared" si="2"/>
        <v>C1.4</v>
      </c>
    </row>
    <row r="15" spans="1:13" ht="15.75">
      <c r="A15" s="128" t="s">
        <v>24</v>
      </c>
      <c r="B15" s="129"/>
      <c r="C15" s="129"/>
      <c r="D15" s="129"/>
      <c r="E15" s="129"/>
      <c r="F15" s="129"/>
      <c r="G15" s="130"/>
      <c r="H15" s="107">
        <f>+'E31 B'!Q16</f>
        <v>15</v>
      </c>
      <c r="I15" s="110">
        <f>+'E31 B'!K15</f>
        <v>0</v>
      </c>
      <c r="J15" s="110">
        <f ca="1">+'E31 B'!S15</f>
        <v>0</v>
      </c>
      <c r="K15" s="108">
        <f t="shared" si="1"/>
        <v>0</v>
      </c>
      <c r="L15" s="108">
        <f t="shared" ca="1" si="0"/>
        <v>0</v>
      </c>
      <c r="M15" t="str">
        <f t="shared" si="2"/>
        <v>C1.5</v>
      </c>
    </row>
    <row r="16" spans="1:13" ht="16.5" thickBot="1">
      <c r="A16" s="128" t="s">
        <v>25</v>
      </c>
      <c r="B16" s="129"/>
      <c r="C16" s="129"/>
      <c r="D16" s="129"/>
      <c r="E16" s="129"/>
      <c r="F16" s="129"/>
      <c r="G16" s="130"/>
      <c r="H16" s="107">
        <f>+'E31 B'!Q22</f>
        <v>13</v>
      </c>
      <c r="I16" s="110">
        <f>+'E31 B'!K21</f>
        <v>0</v>
      </c>
      <c r="J16" s="110">
        <f ca="1">+'E31 B'!S21</f>
        <v>0</v>
      </c>
      <c r="K16" s="108">
        <f t="shared" si="1"/>
        <v>0</v>
      </c>
      <c r="L16" s="108">
        <f t="shared" ca="1" si="0"/>
        <v>0</v>
      </c>
      <c r="M16" t="str">
        <f t="shared" si="2"/>
        <v>C1.6</v>
      </c>
    </row>
    <row r="17" spans="1:13" ht="15.75" customHeight="1" thickTop="1" thickBot="1">
      <c r="A17" s="112" t="s">
        <v>110</v>
      </c>
      <c r="B17" s="113">
        <f>+I17</f>
        <v>0</v>
      </c>
      <c r="C17" s="122">
        <f>+((SUM($I$11:$I$16)/$H$17)*100)</f>
        <v>0</v>
      </c>
      <c r="D17" s="123"/>
      <c r="E17" s="123"/>
      <c r="F17" s="123"/>
      <c r="G17" s="124"/>
      <c r="H17" s="121">
        <f>+SUM(H11:H16)*2</f>
        <v>160</v>
      </c>
      <c r="I17" s="75">
        <f>+SUM(I11:I16)*2/$H17</f>
        <v>0</v>
      </c>
      <c r="J17" s="75">
        <f ca="1">+SUM(J11:J16)*2/$H17</f>
        <v>0</v>
      </c>
      <c r="K17" s="75">
        <f>+(SUM(K11:K16)*2)/$H17</f>
        <v>0</v>
      </c>
      <c r="L17" s="75">
        <f ca="1">+(SUM(J11:J16)*2)/$H17</f>
        <v>0</v>
      </c>
      <c r="M17" s="11"/>
    </row>
    <row r="18" spans="1:13" ht="15.75" customHeight="1" thickTop="1" thickBot="1">
      <c r="A18" s="116" t="s">
        <v>111</v>
      </c>
      <c r="B18" s="117">
        <f ca="1">+J17</f>
        <v>0</v>
      </c>
      <c r="C18" s="122">
        <f ca="1">+((SUM($J$11:$J$16)/$H$17)*100)</f>
        <v>0</v>
      </c>
      <c r="D18" s="123"/>
      <c r="E18" s="123"/>
      <c r="F18" s="123"/>
      <c r="G18" s="124"/>
      <c r="H18" s="114"/>
      <c r="I18" s="111"/>
      <c r="J18" s="111"/>
      <c r="K18" s="115"/>
      <c r="L18" s="115"/>
      <c r="M18" s="11"/>
    </row>
    <row r="19" spans="1:13" ht="16.5" thickTop="1" thickBot="1">
      <c r="A19" s="10"/>
      <c r="B19" s="10"/>
      <c r="C19" s="10"/>
      <c r="D19" s="10"/>
      <c r="E19" s="10"/>
      <c r="F19" s="10"/>
      <c r="G19" s="10"/>
      <c r="H19" s="10"/>
      <c r="I19" s="111"/>
      <c r="J19" s="111"/>
      <c r="K19" s="10"/>
      <c r="L19" s="11"/>
      <c r="M19" s="11"/>
    </row>
    <row r="20" spans="1:13" ht="29.25" customHeight="1" thickBot="1">
      <c r="A20" s="137" t="s">
        <v>20</v>
      </c>
      <c r="B20" s="138"/>
      <c r="C20" s="138"/>
      <c r="D20" s="138"/>
      <c r="E20" s="138"/>
      <c r="F20" s="138"/>
      <c r="G20" s="139"/>
      <c r="K20" s="104" t="s">
        <v>104</v>
      </c>
      <c r="L20" s="105" t="s">
        <v>105</v>
      </c>
    </row>
    <row r="21" spans="1:13" ht="39" customHeight="1">
      <c r="A21" s="140" t="s">
        <v>4</v>
      </c>
      <c r="B21" s="141"/>
      <c r="C21" s="141"/>
      <c r="D21" s="141"/>
      <c r="E21" s="141"/>
      <c r="F21" s="141"/>
      <c r="G21" s="142"/>
      <c r="H21" s="74" t="s">
        <v>18</v>
      </c>
      <c r="I21" s="109" t="s">
        <v>106</v>
      </c>
      <c r="J21" s="109" t="s">
        <v>107</v>
      </c>
      <c r="K21" s="106" t="s">
        <v>108</v>
      </c>
      <c r="L21" s="106" t="s">
        <v>109</v>
      </c>
    </row>
    <row r="22" spans="1:13" ht="15.75">
      <c r="A22" s="125" t="s">
        <v>26</v>
      </c>
      <c r="B22" s="126"/>
      <c r="C22" s="126"/>
      <c r="D22" s="126"/>
      <c r="E22" s="126"/>
      <c r="F22" s="126"/>
      <c r="G22" s="127"/>
      <c r="H22" s="107">
        <f>'E32 A'!R9</f>
        <v>15</v>
      </c>
      <c r="I22" s="110">
        <f>'E32 A'!J8</f>
        <v>0</v>
      </c>
      <c r="J22" s="110">
        <f>'E32 A'!T8</f>
        <v>0</v>
      </c>
      <c r="K22" s="108">
        <f>+I22/$H22</f>
        <v>0</v>
      </c>
      <c r="L22" s="108">
        <f t="shared" ref="L22:L26" si="3">+J22/$H22</f>
        <v>0</v>
      </c>
      <c r="M22" t="str">
        <f>+LEFT(A22,4)</f>
        <v>C2.1</v>
      </c>
    </row>
    <row r="23" spans="1:13" ht="15.75">
      <c r="A23" s="125" t="s">
        <v>27</v>
      </c>
      <c r="B23" s="126"/>
      <c r="C23" s="126"/>
      <c r="D23" s="126"/>
      <c r="E23" s="126"/>
      <c r="F23" s="126"/>
      <c r="G23" s="127"/>
      <c r="H23" s="107">
        <f>'E32 A'!R15</f>
        <v>13</v>
      </c>
      <c r="I23" s="110">
        <f>'E32 A'!L14</f>
        <v>0</v>
      </c>
      <c r="J23" s="110">
        <f>'E32 A'!T14</f>
        <v>0</v>
      </c>
      <c r="K23" s="108">
        <f>+I23/$H23</f>
        <v>0</v>
      </c>
      <c r="L23" s="108">
        <f t="shared" si="3"/>
        <v>0</v>
      </c>
      <c r="M23" t="str">
        <f t="shared" ref="M23:M26" si="4">+LEFT(A23,4)</f>
        <v>C2.2</v>
      </c>
    </row>
    <row r="24" spans="1:13" ht="15.75">
      <c r="A24" s="125" t="s">
        <v>28</v>
      </c>
      <c r="B24" s="126"/>
      <c r="C24" s="126"/>
      <c r="D24" s="126"/>
      <c r="E24" s="126"/>
      <c r="F24" s="126"/>
      <c r="G24" s="127"/>
      <c r="H24" s="107">
        <f>'E32 A'!R22</f>
        <v>12</v>
      </c>
      <c r="I24" s="110">
        <f>'E32 A'!L21</f>
        <v>0</v>
      </c>
      <c r="J24" s="110">
        <f>'E32 A'!T21</f>
        <v>0</v>
      </c>
      <c r="K24" s="108">
        <f>+I24/$H24</f>
        <v>0</v>
      </c>
      <c r="L24" s="108">
        <f t="shared" si="3"/>
        <v>0</v>
      </c>
      <c r="M24" t="str">
        <f t="shared" si="4"/>
        <v>C2.3</v>
      </c>
    </row>
    <row r="25" spans="1:13" ht="15.75">
      <c r="A25" s="125" t="s">
        <v>29</v>
      </c>
      <c r="B25" s="126"/>
      <c r="C25" s="126"/>
      <c r="D25" s="126"/>
      <c r="E25" s="126"/>
      <c r="F25" s="126"/>
      <c r="G25" s="127"/>
      <c r="H25" s="107">
        <f>'E32 B'!R14</f>
        <v>10</v>
      </c>
      <c r="I25" s="110">
        <f>'E32 B'!L13</f>
        <v>0</v>
      </c>
      <c r="J25" s="110">
        <f>'E32 B'!T13</f>
        <v>0</v>
      </c>
      <c r="K25" s="108">
        <f>+I25/$H25</f>
        <v>0</v>
      </c>
      <c r="L25" s="108">
        <f t="shared" si="3"/>
        <v>0</v>
      </c>
      <c r="M25" t="str">
        <f t="shared" si="4"/>
        <v>C2.4</v>
      </c>
    </row>
    <row r="26" spans="1:13" ht="16.5" thickBot="1">
      <c r="A26" s="125" t="s">
        <v>30</v>
      </c>
      <c r="B26" s="126"/>
      <c r="C26" s="126"/>
      <c r="D26" s="126"/>
      <c r="E26" s="126"/>
      <c r="F26" s="126"/>
      <c r="G26" s="127"/>
      <c r="H26" s="107">
        <f>'E32 B'!R21</f>
        <v>10</v>
      </c>
      <c r="I26" s="110">
        <f>'E32 B'!L20</f>
        <v>0</v>
      </c>
      <c r="J26" s="110">
        <f>'E32 B'!T20</f>
        <v>0</v>
      </c>
      <c r="K26" s="108">
        <f>+I26/$H26</f>
        <v>0</v>
      </c>
      <c r="L26" s="108">
        <f t="shared" si="3"/>
        <v>0</v>
      </c>
      <c r="M26" t="str">
        <f t="shared" si="4"/>
        <v>C2.5</v>
      </c>
    </row>
    <row r="27" spans="1:13" ht="15.75" customHeight="1" thickTop="1" thickBot="1">
      <c r="A27" s="112" t="s">
        <v>112</v>
      </c>
      <c r="B27" s="113">
        <f>+I27</f>
        <v>0</v>
      </c>
      <c r="C27" s="122">
        <f>+((SUM(I20:I26)/H27)*100)</f>
        <v>0</v>
      </c>
      <c r="D27" s="123"/>
      <c r="E27" s="123"/>
      <c r="F27" s="123"/>
      <c r="G27" s="124"/>
      <c r="H27" s="121">
        <f>+SUM(H22:H24)*2+SUM(H25:H26)*3</f>
        <v>140</v>
      </c>
      <c r="I27" s="75">
        <f>(SUM(I22:I24)*2+SUM(I25:I26)*3)/$H27</f>
        <v>0</v>
      </c>
      <c r="J27" s="75">
        <f>(SUM(J22:J24)*2+SUM(J25:J26)*3)/$H27</f>
        <v>0</v>
      </c>
      <c r="K27" s="75">
        <f>((SUM(I22:I24)*2)+SUM(I25:I26)*3)/$H27</f>
        <v>0</v>
      </c>
      <c r="L27" s="75">
        <f>((SUM(J22:J24)*2)+SUM(J25:J26)*3)/$H27</f>
        <v>0</v>
      </c>
      <c r="M27" s="11"/>
    </row>
    <row r="28" spans="1:13" ht="16.5" customHeight="1" thickTop="1" thickBot="1">
      <c r="A28" s="116" t="s">
        <v>113</v>
      </c>
      <c r="B28" s="117">
        <f>+J27</f>
        <v>0</v>
      </c>
      <c r="C28" s="122">
        <f>+((SUM($J$22:$J$26)/$H$27)*100)</f>
        <v>0</v>
      </c>
      <c r="D28" s="123"/>
      <c r="E28" s="123"/>
      <c r="F28" s="123"/>
      <c r="G28" s="124"/>
      <c r="M28" s="11"/>
    </row>
    <row r="29" spans="1:13" ht="15.75" thickTop="1"/>
  </sheetData>
  <sheetProtection sheet="1" selectLockedCells="1"/>
  <mergeCells count="26">
    <mergeCell ref="A23:G23"/>
    <mergeCell ref="A24:G24"/>
    <mergeCell ref="A1:G1"/>
    <mergeCell ref="A9:G9"/>
    <mergeCell ref="A2:G2"/>
    <mergeCell ref="B3:G3"/>
    <mergeCell ref="B4:G4"/>
    <mergeCell ref="B5:G5"/>
    <mergeCell ref="B6:G6"/>
    <mergeCell ref="A7:G8"/>
    <mergeCell ref="C28:G28"/>
    <mergeCell ref="A25:G25"/>
    <mergeCell ref="C17:G17"/>
    <mergeCell ref="A15:G15"/>
    <mergeCell ref="A10:G10"/>
    <mergeCell ref="A11:G11"/>
    <mergeCell ref="A12:G12"/>
    <mergeCell ref="A13:G13"/>
    <mergeCell ref="A14:G14"/>
    <mergeCell ref="C18:G18"/>
    <mergeCell ref="C27:G27"/>
    <mergeCell ref="A26:G26"/>
    <mergeCell ref="A16:G16"/>
    <mergeCell ref="A20:G20"/>
    <mergeCell ref="A21:G21"/>
    <mergeCell ref="A22:G22"/>
  </mergeCells>
  <conditionalFormatting sqref="C17">
    <cfRule type="dataBar" priority="4">
      <dataBar showValue="0"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{986F11D1-AA92-4F91-8E97-EDB5D48CCA41}</x14:id>
        </ext>
      </extLst>
    </cfRule>
  </conditionalFormatting>
  <conditionalFormatting sqref="C18">
    <cfRule type="dataBar" priority="3">
      <dataBar showValue="0"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{E5629FB7-3969-4694-947D-121681664970}</x14:id>
        </ext>
      </extLst>
    </cfRule>
  </conditionalFormatting>
  <conditionalFormatting sqref="C27">
    <cfRule type="dataBar" priority="2">
      <dataBar showValue="0"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{5EEFA1AB-2386-40D4-AD0B-46AD43536262}</x14:id>
        </ext>
      </extLst>
    </cfRule>
  </conditionalFormatting>
  <conditionalFormatting sqref="C28">
    <cfRule type="dataBar" priority="1">
      <dataBar showValue="0"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{7CB34C3B-6506-4D64-86BB-B2B1E1B1C953}</x14:id>
        </ext>
      </extLst>
    </cfRule>
  </conditionalFormatting>
  <conditionalFormatting sqref="I11:J16">
    <cfRule type="cellIs" dxfId="5" priority="6" operator="greaterThan">
      <formula>$H11</formula>
    </cfRule>
  </conditionalFormatting>
  <conditionalFormatting sqref="I22:J26">
    <cfRule type="cellIs" dxfId="4" priority="5" operator="greaterThan">
      <formula>$H22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86F11D1-AA92-4F91-8E97-EDB5D48CCA41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C17</xm:sqref>
        </x14:conditionalFormatting>
        <x14:conditionalFormatting xmlns:xm="http://schemas.microsoft.com/office/excel/2006/main">
          <x14:cfRule type="dataBar" id="{E5629FB7-3969-4694-947D-121681664970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C18</xm:sqref>
        </x14:conditionalFormatting>
        <x14:conditionalFormatting xmlns:xm="http://schemas.microsoft.com/office/excel/2006/main">
          <x14:cfRule type="dataBar" id="{5EEFA1AB-2386-40D4-AD0B-46AD43536262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C27</xm:sqref>
        </x14:conditionalFormatting>
        <x14:conditionalFormatting xmlns:xm="http://schemas.microsoft.com/office/excel/2006/main">
          <x14:cfRule type="dataBar" id="{7CB34C3B-6506-4D64-86BB-B2B1E1B1C953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C28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S35"/>
  <sheetViews>
    <sheetView zoomScale="82" zoomScaleNormal="82" workbookViewId="0">
      <selection activeCell="H4" sqref="H4:S4"/>
    </sheetView>
  </sheetViews>
  <sheetFormatPr baseColWidth="10" defaultRowHeight="15"/>
  <cols>
    <col min="3" max="15" width="7.7109375" customWidth="1"/>
    <col min="16" max="16" width="10.42578125" customWidth="1"/>
    <col min="17" max="17" width="16.28515625" hidden="1" customWidth="1"/>
    <col min="18" max="18" width="5.7109375" customWidth="1"/>
    <col min="19" max="19" width="23.5703125" customWidth="1"/>
  </cols>
  <sheetData>
    <row r="1" spans="1:19" ht="30.75" customHeight="1" thickBot="1">
      <c r="A1" s="178" t="s">
        <v>31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80"/>
    </row>
    <row r="2" spans="1:19" ht="33" customHeight="1" thickBot="1">
      <c r="A2" s="181" t="s">
        <v>114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</row>
    <row r="3" spans="1:19" ht="16.5" customHeight="1" thickBot="1">
      <c r="A3" s="187" t="s">
        <v>77</v>
      </c>
      <c r="B3" s="188"/>
      <c r="C3" s="188"/>
      <c r="D3" s="188"/>
      <c r="E3" s="188"/>
      <c r="F3" s="188"/>
      <c r="G3" s="188"/>
      <c r="H3" s="188"/>
      <c r="I3" s="188"/>
      <c r="J3" s="188"/>
      <c r="K3" s="189"/>
      <c r="L3" s="184" t="s">
        <v>13</v>
      </c>
      <c r="M3" s="185"/>
      <c r="N3" s="185"/>
      <c r="O3" s="185"/>
      <c r="P3" s="185"/>
      <c r="Q3" s="185"/>
      <c r="R3" s="185"/>
      <c r="S3" s="186"/>
    </row>
    <row r="4" spans="1:19" ht="24.95" customHeight="1" thickBot="1">
      <c r="A4" s="176" t="s">
        <v>78</v>
      </c>
      <c r="B4" s="177"/>
      <c r="C4" s="177"/>
      <c r="D4" s="177"/>
      <c r="E4" s="177"/>
      <c r="F4" s="177"/>
      <c r="G4" s="177"/>
      <c r="H4" s="190">
        <f>+Synthèse!B5</f>
        <v>0</v>
      </c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2"/>
    </row>
    <row r="5" spans="1:19" s="20" customFormat="1" ht="26.25" customHeight="1" thickBot="1">
      <c r="A5" s="209"/>
      <c r="B5" s="210"/>
      <c r="C5" s="210"/>
      <c r="D5" s="210"/>
      <c r="E5" s="210"/>
      <c r="F5" s="210"/>
      <c r="G5" s="210"/>
      <c r="H5" s="193" t="s">
        <v>11</v>
      </c>
      <c r="I5" s="194"/>
      <c r="J5" s="194"/>
      <c r="K5" s="194"/>
      <c r="L5" s="193" t="s">
        <v>88</v>
      </c>
      <c r="M5" s="194"/>
      <c r="N5" s="194"/>
      <c r="O5" s="194"/>
      <c r="P5" s="199"/>
      <c r="Q5" s="200"/>
      <c r="R5" s="200"/>
      <c r="S5" s="201"/>
    </row>
    <row r="6" spans="1:19" ht="24.95" customHeight="1" thickBot="1">
      <c r="A6" s="211" t="s">
        <v>79</v>
      </c>
      <c r="B6" s="212"/>
      <c r="C6" s="215" t="s">
        <v>80</v>
      </c>
      <c r="D6" s="215"/>
      <c r="E6" s="215"/>
      <c r="F6" s="215"/>
      <c r="G6" s="216"/>
      <c r="H6" s="217"/>
      <c r="I6" s="218"/>
      <c r="J6" s="218"/>
      <c r="K6" s="219"/>
      <c r="L6" s="195"/>
      <c r="M6" s="196"/>
      <c r="N6" s="196"/>
      <c r="O6" s="196"/>
      <c r="P6" s="202"/>
      <c r="Q6" s="203"/>
      <c r="R6" s="203"/>
      <c r="S6" s="204"/>
    </row>
    <row r="7" spans="1:19" ht="24.95" customHeight="1" thickBot="1">
      <c r="A7" s="213"/>
      <c r="B7" s="214"/>
      <c r="C7" s="220" t="s">
        <v>81</v>
      </c>
      <c r="D7" s="220"/>
      <c r="E7" s="220"/>
      <c r="F7" s="220"/>
      <c r="G7" s="221"/>
      <c r="H7" s="222"/>
      <c r="I7" s="223"/>
      <c r="J7" s="223"/>
      <c r="K7" s="224"/>
      <c r="L7" s="195"/>
      <c r="M7" s="196"/>
      <c r="N7" s="196"/>
      <c r="O7" s="196"/>
      <c r="P7" s="205"/>
      <c r="Q7" s="206"/>
      <c r="R7" s="206"/>
      <c r="S7" s="207"/>
    </row>
    <row r="8" spans="1:19" ht="30" customHeight="1" thickBot="1">
      <c r="A8" s="197" t="s">
        <v>82</v>
      </c>
      <c r="B8" s="198"/>
      <c r="C8" s="197" t="s">
        <v>104</v>
      </c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198"/>
      <c r="Q8" s="85"/>
      <c r="S8" s="76" t="s">
        <v>103</v>
      </c>
    </row>
    <row r="9" spans="1:19" ht="24.95" customHeight="1" thickBot="1">
      <c r="A9" s="225" t="s">
        <v>99</v>
      </c>
      <c r="B9" s="226"/>
      <c r="C9" s="21"/>
      <c r="D9" s="21"/>
      <c r="E9" s="21"/>
      <c r="F9" s="1"/>
      <c r="G9" s="1"/>
      <c r="H9" s="1"/>
      <c r="I9" s="1"/>
      <c r="J9" s="1"/>
      <c r="K9" s="22">
        <f>IF(K10="X",Q10,IF(I11="X",Q11,IF(G12="X",Q12,IF(E13="X",Q13,0))))</f>
        <v>0</v>
      </c>
      <c r="L9" s="1"/>
      <c r="M9" s="1"/>
      <c r="N9" s="7"/>
      <c r="O9" s="7"/>
      <c r="P9" s="15"/>
      <c r="Q9" s="8" t="str">
        <f>CONCATENATE(K9," sur ",Q10," points")</f>
        <v>0 sur 10 points</v>
      </c>
      <c r="S9" s="77">
        <f>IF(COUNTIF(S10:S14,"X")&gt;1,"Erreur",SUMIF(S10:S14,"X",Q10:Q14))</f>
        <v>0</v>
      </c>
    </row>
    <row r="10" spans="1:19" ht="38.25" customHeight="1" thickBot="1">
      <c r="A10" s="227"/>
      <c r="B10" s="228"/>
      <c r="C10" s="23"/>
      <c r="D10" s="23"/>
      <c r="E10" s="24"/>
      <c r="F10" s="24"/>
      <c r="G10" s="24"/>
      <c r="H10" s="24"/>
      <c r="I10" s="24"/>
      <c r="J10" s="24"/>
      <c r="K10" s="25"/>
      <c r="L10" s="26" t="s">
        <v>39</v>
      </c>
      <c r="M10" s="27"/>
      <c r="N10" s="28"/>
      <c r="O10" s="28"/>
      <c r="P10" s="29"/>
      <c r="Q10" s="30">
        <v>10</v>
      </c>
      <c r="R10" s="80"/>
      <c r="S10" s="78"/>
    </row>
    <row r="11" spans="1:19" ht="36" customHeight="1" thickBot="1">
      <c r="A11" s="227"/>
      <c r="B11" s="228"/>
      <c r="C11" s="23"/>
      <c r="D11" s="23"/>
      <c r="E11" s="24"/>
      <c r="F11" s="24"/>
      <c r="G11" s="24"/>
      <c r="H11" s="24"/>
      <c r="I11" s="25"/>
      <c r="J11" s="31" t="s">
        <v>38</v>
      </c>
      <c r="K11" s="32"/>
      <c r="L11" s="32"/>
      <c r="M11" s="32"/>
      <c r="N11" s="32"/>
      <c r="O11" s="28"/>
      <c r="P11" s="29"/>
      <c r="Q11" s="16">
        <v>8</v>
      </c>
      <c r="R11" s="81"/>
      <c r="S11" s="78"/>
    </row>
    <row r="12" spans="1:19" ht="36" customHeight="1" thickBot="1">
      <c r="A12" s="227"/>
      <c r="B12" s="228"/>
      <c r="C12" s="23"/>
      <c r="D12" s="23"/>
      <c r="E12" s="24"/>
      <c r="F12" s="24"/>
      <c r="G12" s="25"/>
      <c r="H12" s="31" t="s">
        <v>40</v>
      </c>
      <c r="I12" s="32"/>
      <c r="J12" s="32"/>
      <c r="K12" s="32"/>
      <c r="L12" s="32"/>
      <c r="M12" s="32"/>
      <c r="N12" s="32"/>
      <c r="O12" s="28"/>
      <c r="P12" s="29"/>
      <c r="Q12" s="5">
        <v>5</v>
      </c>
      <c r="R12" s="81"/>
      <c r="S12" s="78"/>
    </row>
    <row r="13" spans="1:19" ht="36" customHeight="1" thickBot="1">
      <c r="A13" s="227"/>
      <c r="B13" s="228"/>
      <c r="C13" s="13"/>
      <c r="D13" s="33"/>
      <c r="E13" s="25"/>
      <c r="F13" s="231" t="s">
        <v>37</v>
      </c>
      <c r="G13" s="232"/>
      <c r="H13" s="232"/>
      <c r="I13" s="232"/>
      <c r="J13" s="232"/>
      <c r="K13" s="232"/>
      <c r="L13" s="232"/>
      <c r="M13" s="232"/>
      <c r="N13" s="232"/>
      <c r="O13" s="232"/>
      <c r="P13" s="233"/>
      <c r="Q13" s="6">
        <v>2</v>
      </c>
      <c r="R13" s="81"/>
      <c r="S13" s="78"/>
    </row>
    <row r="14" spans="1:19" ht="36" customHeight="1" thickBot="1">
      <c r="A14" s="229"/>
      <c r="B14" s="230"/>
      <c r="C14" s="25"/>
      <c r="D14" s="34" t="s">
        <v>84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5">
        <v>0</v>
      </c>
      <c r="R14" s="81"/>
      <c r="S14" s="78"/>
    </row>
    <row r="15" spans="1:19" ht="24.95" customHeight="1" thickBot="1">
      <c r="A15" s="225" t="s">
        <v>21</v>
      </c>
      <c r="B15" s="226"/>
      <c r="C15" s="36" t="s">
        <v>83</v>
      </c>
      <c r="D15" s="36"/>
      <c r="E15" s="36"/>
      <c r="F15" s="37"/>
      <c r="G15" s="37"/>
      <c r="H15" s="37"/>
      <c r="I15" s="37"/>
      <c r="J15" s="37"/>
      <c r="K15" s="38">
        <f>IF(K16="X",Q16,IF(I17="X",Q17,IF(G18="X",Q18,IF(E19="X",Q19,0))))</f>
        <v>0</v>
      </c>
      <c r="L15" s="38"/>
      <c r="M15" s="38"/>
      <c r="N15" s="38"/>
      <c r="O15" s="38"/>
      <c r="P15" s="39"/>
      <c r="Q15" s="8" t="str">
        <f>CONCATENATE(K15," sur ",Q16," points")</f>
        <v>0 sur 15 points</v>
      </c>
      <c r="S15" s="77">
        <f>IF(COUNTIF(S16:S20,"X")&gt;1,"Erreur",SUMIF(S16:S20,"X",Q16:Q20))</f>
        <v>0</v>
      </c>
    </row>
    <row r="16" spans="1:19" ht="36" customHeight="1" thickBot="1">
      <c r="A16" s="227"/>
      <c r="B16" s="228"/>
      <c r="C16" s="12"/>
      <c r="D16" s="23"/>
      <c r="E16" s="24"/>
      <c r="F16" s="24"/>
      <c r="G16" s="24"/>
      <c r="H16" s="24"/>
      <c r="I16" s="24"/>
      <c r="J16" s="19"/>
      <c r="K16" s="25"/>
      <c r="L16" s="26" t="s">
        <v>62</v>
      </c>
      <c r="M16" s="27"/>
      <c r="N16" s="28"/>
      <c r="O16" s="28"/>
      <c r="P16" s="29"/>
      <c r="Q16" s="30">
        <v>15</v>
      </c>
      <c r="R16" s="80"/>
      <c r="S16" s="78"/>
    </row>
    <row r="17" spans="1:19" ht="36" customHeight="1" thickBot="1">
      <c r="A17" s="227"/>
      <c r="B17" s="228"/>
      <c r="C17" s="12"/>
      <c r="D17" s="23"/>
      <c r="E17" s="24"/>
      <c r="F17" s="24"/>
      <c r="G17" s="24"/>
      <c r="H17" s="17"/>
      <c r="I17" s="25"/>
      <c r="J17" s="31" t="s">
        <v>41</v>
      </c>
      <c r="K17" s="32"/>
      <c r="L17" s="32"/>
      <c r="M17" s="32"/>
      <c r="N17" s="32"/>
      <c r="O17" s="28"/>
      <c r="P17" s="29"/>
      <c r="Q17" s="16">
        <v>12</v>
      </c>
      <c r="R17" s="81"/>
      <c r="S17" s="78"/>
    </row>
    <row r="18" spans="1:19" ht="36" customHeight="1" thickBot="1">
      <c r="A18" s="227"/>
      <c r="B18" s="228"/>
      <c r="C18" s="12"/>
      <c r="D18" s="23"/>
      <c r="E18" s="18"/>
      <c r="F18" s="18"/>
      <c r="G18" s="25"/>
      <c r="H18" s="31" t="s">
        <v>61</v>
      </c>
      <c r="I18" s="32"/>
      <c r="J18" s="32"/>
      <c r="K18" s="32"/>
      <c r="L18" s="32"/>
      <c r="M18" s="32"/>
      <c r="N18" s="32"/>
      <c r="O18" s="28"/>
      <c r="P18" s="29"/>
      <c r="Q18" s="5">
        <v>8</v>
      </c>
      <c r="R18" s="81"/>
      <c r="S18" s="78"/>
    </row>
    <row r="19" spans="1:19" ht="36" customHeight="1" thickBot="1">
      <c r="A19" s="227"/>
      <c r="B19" s="228"/>
      <c r="C19" s="13"/>
      <c r="D19" s="33"/>
      <c r="E19" s="25"/>
      <c r="F19" s="31" t="s">
        <v>60</v>
      </c>
      <c r="G19" s="32"/>
      <c r="H19" s="32"/>
      <c r="I19" s="32"/>
      <c r="J19" s="32"/>
      <c r="K19" s="32"/>
      <c r="L19" s="32"/>
      <c r="M19" s="32"/>
      <c r="N19" s="32"/>
      <c r="O19" s="32"/>
      <c r="P19" s="29"/>
      <c r="Q19" s="6">
        <v>4</v>
      </c>
      <c r="R19" s="81"/>
      <c r="S19" s="78"/>
    </row>
    <row r="20" spans="1:19" ht="36" customHeight="1" thickBot="1">
      <c r="A20" s="229"/>
      <c r="B20" s="230"/>
      <c r="C20" s="25"/>
      <c r="D20" s="31" t="s">
        <v>84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40"/>
      <c r="Q20" s="35">
        <v>0</v>
      </c>
      <c r="R20" s="81"/>
      <c r="S20" s="78"/>
    </row>
    <row r="21" spans="1:19" ht="24.95" customHeight="1" thickBot="1">
      <c r="A21" s="225" t="s">
        <v>100</v>
      </c>
      <c r="B21" s="226"/>
      <c r="C21" s="21" t="s">
        <v>85</v>
      </c>
      <c r="D21" s="21"/>
      <c r="E21" s="21"/>
      <c r="F21" s="21"/>
      <c r="G21" s="24"/>
      <c r="H21" s="24"/>
      <c r="I21" s="24"/>
      <c r="J21" s="24"/>
      <c r="K21" s="42">
        <f>IF(K22="X",Q22,IF(I23="X",Q23,IF(G24="X",Q24,IF(E25="X",Q25,0))))</f>
        <v>0</v>
      </c>
      <c r="L21" s="24"/>
      <c r="M21" s="41"/>
      <c r="N21" s="24"/>
      <c r="O21" s="24"/>
      <c r="P21" s="14"/>
      <c r="Q21" s="8" t="str">
        <f>CONCATENATE(K21," sur ",Q22," points")</f>
        <v>0 sur 15 points</v>
      </c>
      <c r="S21" s="77">
        <f>IF(COUNTIF(S22:S26,"X")&gt;1,"Erreur",SUMIF(S22:S26,"X",Q22:Q26))</f>
        <v>0</v>
      </c>
    </row>
    <row r="22" spans="1:19" ht="36" customHeight="1" thickBot="1">
      <c r="A22" s="227"/>
      <c r="B22" s="228"/>
      <c r="C22" s="12"/>
      <c r="D22" s="23"/>
      <c r="E22" s="24"/>
      <c r="F22" s="24"/>
      <c r="G22" s="24"/>
      <c r="H22" s="24"/>
      <c r="I22" s="24"/>
      <c r="J22" s="19"/>
      <c r="K22" s="25"/>
      <c r="L22" s="26" t="s">
        <v>62</v>
      </c>
      <c r="M22" s="27"/>
      <c r="N22" s="28"/>
      <c r="O22" s="28"/>
      <c r="P22" s="29"/>
      <c r="Q22" s="30">
        <v>15</v>
      </c>
      <c r="R22" s="80"/>
      <c r="S22" s="78"/>
    </row>
    <row r="23" spans="1:19" ht="36" customHeight="1" thickBot="1">
      <c r="A23" s="227"/>
      <c r="B23" s="228"/>
      <c r="C23" s="23"/>
      <c r="D23" s="23"/>
      <c r="E23" s="24"/>
      <c r="F23" s="24"/>
      <c r="G23" s="24"/>
      <c r="H23" s="24"/>
      <c r="I23" s="25"/>
      <c r="J23" s="31" t="s">
        <v>42</v>
      </c>
      <c r="K23" s="43"/>
      <c r="L23" s="43"/>
      <c r="M23" s="43"/>
      <c r="N23" s="43"/>
      <c r="O23" s="28"/>
      <c r="P23" s="29"/>
      <c r="Q23" s="44">
        <v>12</v>
      </c>
      <c r="R23" s="81"/>
      <c r="S23" s="78"/>
    </row>
    <row r="24" spans="1:19" ht="36" customHeight="1" thickBot="1">
      <c r="A24" s="227"/>
      <c r="B24" s="228"/>
      <c r="C24" s="23"/>
      <c r="D24" s="23"/>
      <c r="E24" s="24"/>
      <c r="F24" s="24"/>
      <c r="G24" s="25"/>
      <c r="H24" s="31" t="s">
        <v>61</v>
      </c>
      <c r="I24" s="32"/>
      <c r="J24" s="32"/>
      <c r="K24" s="32"/>
      <c r="L24" s="32"/>
      <c r="M24" s="32"/>
      <c r="N24" s="32"/>
      <c r="O24" s="28"/>
      <c r="P24" s="29"/>
      <c r="Q24" s="16">
        <v>8</v>
      </c>
      <c r="R24" s="81"/>
      <c r="S24" s="78"/>
    </row>
    <row r="25" spans="1:19" ht="36" customHeight="1" thickBot="1">
      <c r="A25" s="227"/>
      <c r="B25" s="228"/>
      <c r="C25" s="13"/>
      <c r="D25" s="33"/>
      <c r="E25" s="25"/>
      <c r="F25" s="31" t="s">
        <v>60</v>
      </c>
      <c r="G25" s="32"/>
      <c r="H25" s="45"/>
      <c r="I25" s="45"/>
      <c r="J25" s="45"/>
      <c r="K25" s="45"/>
      <c r="L25" s="45"/>
      <c r="M25" s="45"/>
      <c r="N25" s="45"/>
      <c r="O25" s="45"/>
      <c r="P25" s="46"/>
      <c r="Q25" s="6">
        <v>4</v>
      </c>
      <c r="R25" s="81"/>
      <c r="S25" s="78"/>
    </row>
    <row r="26" spans="1:19" ht="36" customHeight="1" thickBot="1">
      <c r="A26" s="229"/>
      <c r="B26" s="230"/>
      <c r="C26" s="25"/>
      <c r="D26" s="34" t="s">
        <v>84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5">
        <v>0</v>
      </c>
      <c r="R26" s="81"/>
      <c r="S26" s="78"/>
    </row>
    <row r="27" spans="1:19" ht="5.0999999999999996" customHeight="1">
      <c r="A27" s="171" t="s">
        <v>89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</row>
    <row r="28" spans="1:19" ht="5.0999999999999996" customHeight="1" thickBot="1">
      <c r="A28" s="171" t="s">
        <v>86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</row>
    <row r="29" spans="1:19" ht="18.75" customHeight="1">
      <c r="A29" s="234" t="s">
        <v>87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6"/>
    </row>
    <row r="30" spans="1:19" ht="99.95" customHeight="1" thickBot="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1"/>
    </row>
    <row r="31" spans="1:19" ht="26.25" customHeight="1" thickBot="1">
      <c r="A31" s="82" t="s">
        <v>15</v>
      </c>
      <c r="B31" s="83"/>
      <c r="C31" s="173"/>
      <c r="D31" s="174"/>
      <c r="E31" s="174"/>
      <c r="F31" s="174"/>
      <c r="G31" s="174"/>
      <c r="H31" s="175"/>
      <c r="I31" s="83" t="s">
        <v>17</v>
      </c>
      <c r="J31" s="83"/>
      <c r="K31" s="84"/>
      <c r="L31" s="162"/>
      <c r="M31" s="163"/>
      <c r="N31" s="163"/>
      <c r="O31" s="163"/>
      <c r="P31" s="163"/>
      <c r="Q31" s="163"/>
      <c r="R31" s="163"/>
      <c r="S31" s="164"/>
    </row>
    <row r="32" spans="1:19">
      <c r="A32" s="165" t="s">
        <v>16</v>
      </c>
      <c r="B32" s="166"/>
      <c r="C32" s="166"/>
      <c r="D32" s="166"/>
      <c r="E32" s="166"/>
      <c r="F32" s="166"/>
      <c r="G32" s="166"/>
      <c r="H32" s="167"/>
      <c r="I32" s="165" t="s">
        <v>16</v>
      </c>
      <c r="J32" s="166"/>
      <c r="K32" s="166"/>
      <c r="L32" s="166"/>
      <c r="M32" s="166"/>
      <c r="N32" s="166"/>
      <c r="O32" s="166"/>
      <c r="P32" s="166"/>
      <c r="Q32" s="166"/>
      <c r="R32" s="166"/>
      <c r="S32" s="167"/>
    </row>
    <row r="33" spans="1:19" ht="67.5" customHeight="1" thickBot="1">
      <c r="A33" s="168"/>
      <c r="B33" s="169"/>
      <c r="C33" s="169"/>
      <c r="D33" s="169"/>
      <c r="E33" s="169"/>
      <c r="F33" s="169"/>
      <c r="G33" s="169"/>
      <c r="H33" s="170"/>
      <c r="I33" s="168"/>
      <c r="J33" s="169"/>
      <c r="K33" s="169"/>
      <c r="L33" s="169"/>
      <c r="M33" s="169"/>
      <c r="N33" s="169"/>
      <c r="O33" s="169"/>
      <c r="P33" s="169"/>
      <c r="Q33" s="169"/>
      <c r="R33" s="169"/>
      <c r="S33" s="170"/>
    </row>
    <row r="34" spans="1:19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P34" s="9"/>
    </row>
    <row r="35" spans="1:19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</row>
  </sheetData>
  <sheetProtection sheet="1" objects="1" scenarios="1" selectLockedCells="1"/>
  <mergeCells count="33">
    <mergeCell ref="A9:B14"/>
    <mergeCell ref="A15:B20"/>
    <mergeCell ref="A21:B26"/>
    <mergeCell ref="F13:P13"/>
    <mergeCell ref="A29:S29"/>
    <mergeCell ref="L5:O5"/>
    <mergeCell ref="L6:O6"/>
    <mergeCell ref="L7:O7"/>
    <mergeCell ref="A8:B8"/>
    <mergeCell ref="P5:S7"/>
    <mergeCell ref="C8:P8"/>
    <mergeCell ref="A5:G5"/>
    <mergeCell ref="A6:B7"/>
    <mergeCell ref="C6:G6"/>
    <mergeCell ref="H6:K6"/>
    <mergeCell ref="C7:G7"/>
    <mergeCell ref="H7:K7"/>
    <mergeCell ref="H5:K5"/>
    <mergeCell ref="A4:G4"/>
    <mergeCell ref="A1:S1"/>
    <mergeCell ref="A2:S2"/>
    <mergeCell ref="L3:S3"/>
    <mergeCell ref="A3:K3"/>
    <mergeCell ref="H4:S4"/>
    <mergeCell ref="A30:S30"/>
    <mergeCell ref="L31:S31"/>
    <mergeCell ref="I32:S32"/>
    <mergeCell ref="I33:S33"/>
    <mergeCell ref="A27:S27"/>
    <mergeCell ref="A28:S28"/>
    <mergeCell ref="A33:H33"/>
    <mergeCell ref="C31:H31"/>
    <mergeCell ref="A32:H32"/>
  </mergeCells>
  <conditionalFormatting sqref="S8:S26">
    <cfRule type="containsText" dxfId="3" priority="1" operator="containsText" text="Erreur">
      <formula>NOT(ISERROR(SEARCH("Erreur",S8)))</formula>
    </cfRule>
  </conditionalFormatting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CBA197-8E8B-48F3-A2C0-2CDF8C38EF48}">
          <x14:formula1>
            <xm:f>Parametres!$A$2</xm:f>
          </x14:formula1>
          <xm:sqref>K10 I11 G12 E13 C14 K16 I17 G18 E19 C20 K22 I23 G24 E25 C26 S10:S14 S16:S20 S22:S26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S35"/>
  <sheetViews>
    <sheetView workbookViewId="0">
      <selection activeCell="H4" sqref="H4:S4"/>
    </sheetView>
  </sheetViews>
  <sheetFormatPr baseColWidth="10" defaultRowHeight="15"/>
  <cols>
    <col min="3" max="15" width="7.7109375" customWidth="1"/>
    <col min="16" max="16" width="10.42578125" customWidth="1"/>
    <col min="17" max="17" width="16.28515625" hidden="1" customWidth="1"/>
    <col min="18" max="18" width="5.7109375" customWidth="1"/>
    <col min="19" max="19" width="20.42578125" customWidth="1"/>
  </cols>
  <sheetData>
    <row r="1" spans="1:19" ht="30.75" customHeight="1" thickBot="1">
      <c r="A1" s="178" t="s">
        <v>32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80"/>
    </row>
    <row r="2" spans="1:19" ht="33" customHeight="1" thickBot="1">
      <c r="A2" s="237" t="s">
        <v>115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9"/>
    </row>
    <row r="3" spans="1:19" ht="16.5" customHeight="1" thickBot="1">
      <c r="A3" s="244" t="s">
        <v>77</v>
      </c>
      <c r="B3" s="245"/>
      <c r="C3" s="245"/>
      <c r="D3" s="245"/>
      <c r="E3" s="245"/>
      <c r="F3" s="245"/>
      <c r="G3" s="245"/>
      <c r="H3" s="245"/>
      <c r="I3" s="245"/>
      <c r="J3" s="245"/>
      <c r="K3" s="246"/>
      <c r="L3" s="240" t="s">
        <v>13</v>
      </c>
      <c r="M3" s="241"/>
      <c r="N3" s="241"/>
      <c r="O3" s="241"/>
      <c r="P3" s="241"/>
      <c r="Q3" s="241"/>
      <c r="R3" s="241"/>
      <c r="S3" s="242"/>
    </row>
    <row r="4" spans="1:19" ht="24.95" customHeight="1" thickBot="1">
      <c r="A4" s="176" t="s">
        <v>78</v>
      </c>
      <c r="B4" s="177"/>
      <c r="C4" s="177"/>
      <c r="D4" s="177"/>
      <c r="E4" s="177"/>
      <c r="F4" s="177"/>
      <c r="G4" s="177"/>
      <c r="H4" s="190">
        <f>+Synthèse!B5</f>
        <v>0</v>
      </c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2"/>
    </row>
    <row r="5" spans="1:19" s="20" customFormat="1" ht="26.25" customHeight="1" thickBot="1">
      <c r="A5" s="209"/>
      <c r="B5" s="210"/>
      <c r="C5" s="210"/>
      <c r="D5" s="210"/>
      <c r="E5" s="210"/>
      <c r="F5" s="210"/>
      <c r="G5" s="210"/>
      <c r="H5" s="193" t="s">
        <v>11</v>
      </c>
      <c r="I5" s="194"/>
      <c r="J5" s="194"/>
      <c r="K5" s="194"/>
      <c r="L5" s="193" t="s">
        <v>88</v>
      </c>
      <c r="M5" s="194"/>
      <c r="N5" s="194"/>
      <c r="O5" s="194"/>
      <c r="P5" s="199"/>
      <c r="Q5" s="200"/>
      <c r="R5" s="200"/>
      <c r="S5" s="201"/>
    </row>
    <row r="6" spans="1:19" ht="24.95" customHeight="1" thickBot="1">
      <c r="A6" s="211" t="s">
        <v>79</v>
      </c>
      <c r="B6" s="212"/>
      <c r="C6" s="215" t="s">
        <v>80</v>
      </c>
      <c r="D6" s="215"/>
      <c r="E6" s="215"/>
      <c r="F6" s="215"/>
      <c r="G6" s="216"/>
      <c r="H6" s="222"/>
      <c r="I6" s="223"/>
      <c r="J6" s="223"/>
      <c r="K6" s="224"/>
      <c r="L6" s="222"/>
      <c r="M6" s="223"/>
      <c r="N6" s="223"/>
      <c r="O6" s="224"/>
      <c r="P6" s="205"/>
      <c r="Q6" s="206"/>
      <c r="R6" s="206"/>
      <c r="S6" s="207"/>
    </row>
    <row r="7" spans="1:19" ht="24.95" customHeight="1" thickBot="1">
      <c r="A7" s="213"/>
      <c r="B7" s="214"/>
      <c r="C7" s="220" t="s">
        <v>81</v>
      </c>
      <c r="D7" s="220"/>
      <c r="E7" s="220"/>
      <c r="F7" s="220"/>
      <c r="G7" s="221"/>
      <c r="H7" s="247"/>
      <c r="I7" s="248"/>
      <c r="J7" s="248"/>
      <c r="K7" s="249"/>
      <c r="L7" s="222"/>
      <c r="M7" s="223"/>
      <c r="N7" s="223"/>
      <c r="O7" s="224"/>
      <c r="P7" s="193" t="s">
        <v>90</v>
      </c>
      <c r="Q7" s="194"/>
      <c r="R7" s="194"/>
      <c r="S7" s="243"/>
    </row>
    <row r="8" spans="1:19" ht="35.1" customHeight="1" thickBot="1">
      <c r="A8" s="197" t="s">
        <v>82</v>
      </c>
      <c r="B8" s="198"/>
      <c r="C8" s="197" t="s">
        <v>104</v>
      </c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198"/>
      <c r="Q8" s="86"/>
      <c r="S8" s="79" t="s">
        <v>103</v>
      </c>
    </row>
    <row r="9" spans="1:19" ht="24.95" customHeight="1" thickBot="1">
      <c r="A9" s="225" t="s">
        <v>23</v>
      </c>
      <c r="B9" s="226"/>
      <c r="C9" s="21"/>
      <c r="D9" s="21"/>
      <c r="E9" s="21"/>
      <c r="F9" s="1"/>
      <c r="G9" s="1"/>
      <c r="H9" s="1"/>
      <c r="I9" s="1"/>
      <c r="J9" s="1"/>
      <c r="K9" s="22">
        <f>IF(K10="X",Q10,IF(I11="X",Q11,IF(G12="X",Q12,IF(E13="X",Q13,0))))</f>
        <v>0</v>
      </c>
      <c r="L9" s="1"/>
      <c r="M9" s="1"/>
      <c r="N9" s="7"/>
      <c r="O9" s="7"/>
      <c r="P9" s="15"/>
      <c r="Q9" s="8" t="str">
        <f>CONCATENATE(K9," sur ",Q10," points")</f>
        <v>0 sur 12 points</v>
      </c>
      <c r="S9" s="87">
        <f ca="1">IF(COUNTIF(S10:S14,"X")&gt;1,"Erreur",SUMIF(S10:S14,"X",Q11:Q14))</f>
        <v>0</v>
      </c>
    </row>
    <row r="10" spans="1:19" ht="36" customHeight="1" thickBot="1">
      <c r="A10" s="227"/>
      <c r="B10" s="228"/>
      <c r="C10" s="23"/>
      <c r="D10" s="23"/>
      <c r="E10" s="24"/>
      <c r="F10" s="24"/>
      <c r="G10" s="24"/>
      <c r="H10" s="24"/>
      <c r="I10" s="24"/>
      <c r="J10" s="24"/>
      <c r="K10" s="25"/>
      <c r="L10" s="26" t="s">
        <v>44</v>
      </c>
      <c r="M10" s="27"/>
      <c r="N10" s="28"/>
      <c r="O10" s="28"/>
      <c r="P10" s="29"/>
      <c r="Q10" s="30">
        <v>12</v>
      </c>
      <c r="R10" s="88"/>
      <c r="S10" s="78"/>
    </row>
    <row r="11" spans="1:19" ht="36" customHeight="1" thickBot="1">
      <c r="A11" s="227"/>
      <c r="B11" s="228"/>
      <c r="C11" s="23"/>
      <c r="D11" s="23"/>
      <c r="E11" s="24"/>
      <c r="F11" s="24"/>
      <c r="G11" s="24"/>
      <c r="H11" s="24"/>
      <c r="I11" s="25"/>
      <c r="J11" s="31" t="s">
        <v>64</v>
      </c>
      <c r="K11" s="32"/>
      <c r="L11" s="32"/>
      <c r="M11" s="32"/>
      <c r="N11" s="32"/>
      <c r="O11" s="28"/>
      <c r="P11" s="29"/>
      <c r="Q11" s="16">
        <v>8</v>
      </c>
      <c r="R11" s="89"/>
      <c r="S11" s="78"/>
    </row>
    <row r="12" spans="1:19" ht="36" customHeight="1" thickBot="1">
      <c r="A12" s="227"/>
      <c r="B12" s="228"/>
      <c r="C12" s="23"/>
      <c r="D12" s="23"/>
      <c r="E12" s="24"/>
      <c r="F12" s="24"/>
      <c r="G12" s="25"/>
      <c r="H12" s="31" t="s">
        <v>63</v>
      </c>
      <c r="I12" s="32"/>
      <c r="J12" s="32"/>
      <c r="K12" s="32"/>
      <c r="L12" s="32"/>
      <c r="M12" s="32"/>
      <c r="N12" s="32"/>
      <c r="O12" s="28"/>
      <c r="P12" s="29"/>
      <c r="Q12" s="5">
        <v>5</v>
      </c>
      <c r="R12" s="89"/>
      <c r="S12" s="78"/>
    </row>
    <row r="13" spans="1:19" ht="36" customHeight="1" thickBot="1">
      <c r="A13" s="227"/>
      <c r="B13" s="228"/>
      <c r="C13" s="13"/>
      <c r="D13" s="33"/>
      <c r="E13" s="25"/>
      <c r="F13" s="231" t="s">
        <v>43</v>
      </c>
      <c r="G13" s="232"/>
      <c r="H13" s="232"/>
      <c r="I13" s="232"/>
      <c r="J13" s="232"/>
      <c r="K13" s="232"/>
      <c r="L13" s="232"/>
      <c r="M13" s="232"/>
      <c r="N13" s="232"/>
      <c r="O13" s="232"/>
      <c r="P13" s="233"/>
      <c r="Q13" s="6">
        <v>3</v>
      </c>
      <c r="R13" s="89"/>
      <c r="S13" s="78"/>
    </row>
    <row r="14" spans="1:19" ht="36" customHeight="1" thickBot="1">
      <c r="A14" s="229"/>
      <c r="B14" s="230"/>
      <c r="C14" s="25"/>
      <c r="D14" s="34" t="s">
        <v>84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5">
        <v>0</v>
      </c>
      <c r="R14" s="89"/>
      <c r="S14" s="78"/>
    </row>
    <row r="15" spans="1:19" ht="24.95" customHeight="1" thickBot="1">
      <c r="A15" s="225" t="s">
        <v>24</v>
      </c>
      <c r="B15" s="226"/>
      <c r="C15" s="36" t="s">
        <v>83</v>
      </c>
      <c r="D15" s="36"/>
      <c r="E15" s="36"/>
      <c r="F15" s="37"/>
      <c r="G15" s="37"/>
      <c r="H15" s="37"/>
      <c r="I15" s="37"/>
      <c r="J15" s="37"/>
      <c r="K15" s="38">
        <f>IF(K16="X",Q16,IF(I17="X",Q17,IF(G18="X",Q18,IF(E19="X",Q19,0))))</f>
        <v>0</v>
      </c>
      <c r="L15" s="38"/>
      <c r="M15" s="38"/>
      <c r="N15" s="38"/>
      <c r="O15" s="38"/>
      <c r="P15" s="39"/>
      <c r="Q15" s="8" t="str">
        <f>CONCATENATE(K15," sur ",Q16," points")</f>
        <v>0 sur 15 points</v>
      </c>
      <c r="S15" s="87">
        <f ca="1">IF(COUNTIF(S16:S20,"X")&gt;1,"Erreur",SUMIF(S16:S20,"X",Q17:Q20))</f>
        <v>0</v>
      </c>
    </row>
    <row r="16" spans="1:19" ht="36" customHeight="1" thickBot="1">
      <c r="A16" s="227"/>
      <c r="B16" s="228"/>
      <c r="C16" s="12"/>
      <c r="D16" s="23"/>
      <c r="E16" s="24"/>
      <c r="F16" s="24"/>
      <c r="G16" s="24"/>
      <c r="H16" s="24"/>
      <c r="I16" s="24"/>
      <c r="J16" s="19"/>
      <c r="K16" s="25"/>
      <c r="L16" s="26" t="s">
        <v>62</v>
      </c>
      <c r="M16" s="27"/>
      <c r="N16" s="28"/>
      <c r="O16" s="28"/>
      <c r="P16" s="29"/>
      <c r="Q16" s="30">
        <v>15</v>
      </c>
      <c r="R16" s="89"/>
      <c r="S16" s="78"/>
    </row>
    <row r="17" spans="1:19" ht="36" customHeight="1" thickBot="1">
      <c r="A17" s="227"/>
      <c r="B17" s="228"/>
      <c r="C17" s="12"/>
      <c r="D17" s="23"/>
      <c r="E17" s="24"/>
      <c r="F17" s="24"/>
      <c r="G17" s="24"/>
      <c r="H17" s="17"/>
      <c r="I17" s="25"/>
      <c r="J17" s="31" t="s">
        <v>49</v>
      </c>
      <c r="K17" s="32"/>
      <c r="L17" s="32"/>
      <c r="M17" s="32"/>
      <c r="N17" s="32"/>
      <c r="O17" s="28"/>
      <c r="P17" s="29"/>
      <c r="Q17" s="16">
        <v>12</v>
      </c>
      <c r="R17" s="89"/>
      <c r="S17" s="78"/>
    </row>
    <row r="18" spans="1:19" ht="36" customHeight="1" thickBot="1">
      <c r="A18" s="227"/>
      <c r="B18" s="228"/>
      <c r="C18" s="12"/>
      <c r="D18" s="23"/>
      <c r="E18" s="18"/>
      <c r="F18" s="18"/>
      <c r="G18" s="25"/>
      <c r="H18" s="31" t="s">
        <v>61</v>
      </c>
      <c r="I18" s="32"/>
      <c r="J18" s="32"/>
      <c r="K18" s="32"/>
      <c r="L18" s="32"/>
      <c r="M18" s="32"/>
      <c r="N18" s="32"/>
      <c r="O18" s="28"/>
      <c r="P18" s="29"/>
      <c r="Q18" s="5">
        <v>8</v>
      </c>
      <c r="R18" s="89"/>
      <c r="S18" s="78"/>
    </row>
    <row r="19" spans="1:19" ht="36" customHeight="1" thickBot="1">
      <c r="A19" s="227"/>
      <c r="B19" s="228"/>
      <c r="C19" s="13"/>
      <c r="D19" s="33"/>
      <c r="E19" s="25"/>
      <c r="F19" s="31" t="s">
        <v>61</v>
      </c>
      <c r="G19" s="32"/>
      <c r="H19" s="32"/>
      <c r="I19" s="32"/>
      <c r="J19" s="32"/>
      <c r="K19" s="32"/>
      <c r="L19" s="32"/>
      <c r="M19" s="32"/>
      <c r="N19" s="32"/>
      <c r="O19" s="32"/>
      <c r="P19" s="29"/>
      <c r="Q19" s="6">
        <v>4</v>
      </c>
      <c r="R19" s="89"/>
      <c r="S19" s="78"/>
    </row>
    <row r="20" spans="1:19" ht="36" customHeight="1" thickBot="1">
      <c r="A20" s="229"/>
      <c r="B20" s="230"/>
      <c r="C20" s="25"/>
      <c r="D20" s="31" t="s">
        <v>84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40"/>
      <c r="Q20" s="35">
        <v>0</v>
      </c>
      <c r="R20" s="89"/>
      <c r="S20" s="78"/>
    </row>
    <row r="21" spans="1:19" ht="24.95" customHeight="1" thickBot="1">
      <c r="A21" s="225" t="s">
        <v>25</v>
      </c>
      <c r="B21" s="226"/>
      <c r="C21" s="21"/>
      <c r="D21" s="21"/>
      <c r="E21" s="21"/>
      <c r="F21" s="21"/>
      <c r="G21" s="24"/>
      <c r="H21" s="24"/>
      <c r="I21" s="24"/>
      <c r="J21" s="24"/>
      <c r="K21" s="42">
        <f>IF(K22="X",Q22,IF(I23="X",Q23,IF(G24="X",Q24,IF(E25="X",Q25,0))))</f>
        <v>0</v>
      </c>
      <c r="L21" s="24"/>
      <c r="M21" s="41"/>
      <c r="N21" s="24"/>
      <c r="O21" s="24"/>
      <c r="P21" s="14"/>
      <c r="Q21" s="8" t="str">
        <f>CONCATENATE(K21," sur ",Q22," points")</f>
        <v>0 sur 13 points</v>
      </c>
      <c r="S21" s="87">
        <f ca="1">IF(COUNTIF(S22:S26,"X")&gt;1,"Erreur",SUMIF(S22:S26,"X",Q23:Q26))</f>
        <v>0</v>
      </c>
    </row>
    <row r="22" spans="1:19" ht="36" customHeight="1" thickBot="1">
      <c r="A22" s="227"/>
      <c r="B22" s="228"/>
      <c r="C22" s="12"/>
      <c r="D22" s="23"/>
      <c r="E22" s="24"/>
      <c r="F22" s="24"/>
      <c r="G22" s="24"/>
      <c r="H22" s="24"/>
      <c r="I22" s="24"/>
      <c r="J22" s="19"/>
      <c r="K22" s="25"/>
      <c r="L22" s="31" t="s">
        <v>48</v>
      </c>
      <c r="M22" s="27"/>
      <c r="N22" s="28"/>
      <c r="O22" s="28"/>
      <c r="P22" s="29"/>
      <c r="Q22" s="30">
        <v>13</v>
      </c>
      <c r="R22" s="89"/>
      <c r="S22" s="78"/>
    </row>
    <row r="23" spans="1:19" ht="36" customHeight="1" thickBot="1">
      <c r="A23" s="227"/>
      <c r="B23" s="228"/>
      <c r="C23" s="23"/>
      <c r="D23" s="23"/>
      <c r="E23" s="24"/>
      <c r="F23" s="24"/>
      <c r="G23" s="24"/>
      <c r="H23" s="24"/>
      <c r="I23" s="25"/>
      <c r="J23" s="31" t="s">
        <v>47</v>
      </c>
      <c r="K23" s="43"/>
      <c r="L23" s="43"/>
      <c r="M23" s="43"/>
      <c r="N23" s="43"/>
      <c r="O23" s="28"/>
      <c r="P23" s="29"/>
      <c r="Q23" s="44">
        <v>10</v>
      </c>
      <c r="R23" s="89"/>
      <c r="S23" s="78"/>
    </row>
    <row r="24" spans="1:19" ht="36" customHeight="1" thickBot="1">
      <c r="A24" s="227"/>
      <c r="B24" s="228"/>
      <c r="C24" s="23"/>
      <c r="D24" s="23"/>
      <c r="E24" s="24"/>
      <c r="F24" s="24"/>
      <c r="G24" s="25"/>
      <c r="H24" s="31" t="s">
        <v>46</v>
      </c>
      <c r="I24" s="32"/>
      <c r="J24" s="32"/>
      <c r="K24" s="32"/>
      <c r="L24" s="32"/>
      <c r="M24" s="32"/>
      <c r="N24" s="32"/>
      <c r="O24" s="28"/>
      <c r="P24" s="29"/>
      <c r="Q24" s="16">
        <v>8</v>
      </c>
      <c r="R24" s="89"/>
      <c r="S24" s="78"/>
    </row>
    <row r="25" spans="1:19" ht="36" customHeight="1" thickBot="1">
      <c r="A25" s="227"/>
      <c r="B25" s="228"/>
      <c r="C25" s="13"/>
      <c r="D25" s="33"/>
      <c r="E25" s="25"/>
      <c r="F25" s="31" t="s">
        <v>45</v>
      </c>
      <c r="G25" s="32"/>
      <c r="H25" s="45"/>
      <c r="I25" s="45"/>
      <c r="J25" s="45"/>
      <c r="K25" s="45"/>
      <c r="L25" s="45"/>
      <c r="M25" s="45"/>
      <c r="N25" s="45"/>
      <c r="O25" s="45"/>
      <c r="P25" s="46"/>
      <c r="Q25" s="6">
        <v>4</v>
      </c>
      <c r="R25" s="89"/>
      <c r="S25" s="78"/>
    </row>
    <row r="26" spans="1:19" ht="36" customHeight="1" thickBot="1">
      <c r="A26" s="229"/>
      <c r="B26" s="230"/>
      <c r="C26" s="25"/>
      <c r="D26" s="34" t="s">
        <v>84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5">
        <v>0</v>
      </c>
      <c r="R26" s="89"/>
      <c r="S26" s="78"/>
    </row>
    <row r="27" spans="1:19" ht="5.0999999999999996" customHeight="1">
      <c r="A27" s="171" t="s">
        <v>89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</row>
    <row r="28" spans="1:19" ht="5.0999999999999996" customHeight="1" thickBot="1">
      <c r="A28" s="171" t="s">
        <v>86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</row>
    <row r="29" spans="1:19" ht="18.75" customHeight="1">
      <c r="A29" s="234" t="s">
        <v>87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6"/>
    </row>
    <row r="30" spans="1:19" ht="99.95" customHeight="1" thickBot="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1"/>
    </row>
    <row r="31" spans="1:19" ht="26.25" customHeight="1" thickBot="1">
      <c r="A31" s="47" t="s">
        <v>15</v>
      </c>
      <c r="B31" s="48"/>
      <c r="C31" s="162"/>
      <c r="D31" s="163"/>
      <c r="E31" s="163"/>
      <c r="F31" s="163"/>
      <c r="G31" s="163"/>
      <c r="H31" s="164"/>
      <c r="I31" s="90" t="s">
        <v>17</v>
      </c>
      <c r="J31" s="91"/>
      <c r="K31" s="92"/>
      <c r="L31" s="162"/>
      <c r="M31" s="163"/>
      <c r="N31" s="163"/>
      <c r="O31" s="163"/>
      <c r="P31" s="163"/>
      <c r="Q31" s="163"/>
      <c r="R31" s="163"/>
      <c r="S31" s="164"/>
    </row>
    <row r="32" spans="1:19">
      <c r="A32" s="165" t="s">
        <v>16</v>
      </c>
      <c r="B32" s="166"/>
      <c r="C32" s="166"/>
      <c r="D32" s="166"/>
      <c r="E32" s="166"/>
      <c r="F32" s="166"/>
      <c r="G32" s="166"/>
      <c r="H32" s="167"/>
      <c r="I32" s="165" t="s">
        <v>16</v>
      </c>
      <c r="J32" s="166"/>
      <c r="K32" s="166"/>
      <c r="L32" s="166"/>
      <c r="M32" s="166"/>
      <c r="N32" s="166"/>
      <c r="O32" s="166"/>
      <c r="P32" s="166"/>
      <c r="Q32" s="166"/>
      <c r="R32" s="166"/>
      <c r="S32" s="167"/>
    </row>
    <row r="33" spans="1:19" ht="67.5" customHeight="1" thickBot="1">
      <c r="A33" s="168"/>
      <c r="B33" s="169"/>
      <c r="C33" s="169"/>
      <c r="D33" s="169"/>
      <c r="E33" s="169"/>
      <c r="F33" s="169"/>
      <c r="G33" s="169"/>
      <c r="H33" s="170"/>
      <c r="I33" s="168"/>
      <c r="J33" s="169"/>
      <c r="K33" s="169"/>
      <c r="L33" s="169"/>
      <c r="M33" s="169"/>
      <c r="N33" s="169"/>
      <c r="O33" s="169"/>
      <c r="P33" s="169"/>
      <c r="Q33" s="169"/>
      <c r="R33" s="169"/>
      <c r="S33" s="170"/>
    </row>
    <row r="34" spans="1:19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P34" s="9"/>
    </row>
    <row r="35" spans="1:19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</row>
  </sheetData>
  <sheetProtection sheet="1" objects="1" scenarios="1" selectLockedCells="1"/>
  <mergeCells count="34">
    <mergeCell ref="A9:B14"/>
    <mergeCell ref="F13:P13"/>
    <mergeCell ref="A15:B20"/>
    <mergeCell ref="A33:H33"/>
    <mergeCell ref="A21:B26"/>
    <mergeCell ref="C31:H31"/>
    <mergeCell ref="A27:S27"/>
    <mergeCell ref="A28:S28"/>
    <mergeCell ref="A29:S29"/>
    <mergeCell ref="A30:S30"/>
    <mergeCell ref="L31:S31"/>
    <mergeCell ref="I32:S32"/>
    <mergeCell ref="I33:S33"/>
    <mergeCell ref="A32:H32"/>
    <mergeCell ref="A8:B8"/>
    <mergeCell ref="A6:B7"/>
    <mergeCell ref="C6:G6"/>
    <mergeCell ref="H6:K6"/>
    <mergeCell ref="C8:P8"/>
    <mergeCell ref="A1:S1"/>
    <mergeCell ref="A2:S2"/>
    <mergeCell ref="L3:S3"/>
    <mergeCell ref="P5:S6"/>
    <mergeCell ref="P7:S7"/>
    <mergeCell ref="A3:K3"/>
    <mergeCell ref="H4:S4"/>
    <mergeCell ref="A4:G4"/>
    <mergeCell ref="L6:O6"/>
    <mergeCell ref="C7:G7"/>
    <mergeCell ref="H7:K7"/>
    <mergeCell ref="A5:G5"/>
    <mergeCell ref="L7:O7"/>
    <mergeCell ref="H5:K5"/>
    <mergeCell ref="L5:O5"/>
  </mergeCells>
  <conditionalFormatting sqref="S8:S26">
    <cfRule type="containsText" dxfId="2" priority="1" operator="containsText" text="Erreur">
      <formula>NOT(ISERROR(SEARCH("Erreur",S8)))</formula>
    </cfRule>
  </conditionalFormatting>
  <pageMargins left="0.7" right="0.7" top="0.75" bottom="0.75" header="0.3" footer="0.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6521C8-0B31-4FB8-BD3E-215C18A3529F}">
          <x14:formula1>
            <xm:f>Parametres!$A$2</xm:f>
          </x14:formula1>
          <xm:sqref>K10 I11 G12 E13 C14 K16 I17 G18 E19 C20 K22 I23 G24 E25 C26 S10:S14 S16:S20 S22:S26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T44"/>
  <sheetViews>
    <sheetView zoomScale="62" zoomScaleNormal="62" workbookViewId="0">
      <selection activeCell="J9" sqref="J9"/>
    </sheetView>
  </sheetViews>
  <sheetFormatPr baseColWidth="10" defaultRowHeight="15"/>
  <cols>
    <col min="1" max="1" width="26" customWidth="1"/>
    <col min="18" max="18" width="23" hidden="1" customWidth="1"/>
    <col min="19" max="19" width="5.7109375" customWidth="1"/>
    <col min="20" max="20" width="32.85546875" customWidth="1"/>
  </cols>
  <sheetData>
    <row r="1" spans="1:20" ht="23.25" customHeight="1">
      <c r="A1" s="262" t="s">
        <v>33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</row>
    <row r="2" spans="1:20" ht="23.25">
      <c r="A2" s="264" t="s">
        <v>92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</row>
    <row r="3" spans="1:20" ht="24" thickBot="1">
      <c r="A3" s="264" t="s">
        <v>34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</row>
    <row r="4" spans="1:20" ht="35.1" customHeight="1" thickBot="1">
      <c r="A4" s="266" t="s">
        <v>5</v>
      </c>
      <c r="B4" s="267"/>
      <c r="C4" s="267"/>
      <c r="D4" s="267"/>
      <c r="E4" s="267"/>
      <c r="F4" s="268"/>
      <c r="G4" s="269">
        <f>+Synthèse!B5</f>
        <v>0</v>
      </c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1"/>
    </row>
    <row r="5" spans="1:20" ht="35.1" customHeight="1" thickBot="1">
      <c r="A5" s="250" t="s">
        <v>6</v>
      </c>
      <c r="B5" s="251"/>
      <c r="C5" s="251"/>
      <c r="D5" s="251"/>
      <c r="E5" s="251"/>
      <c r="F5" s="252"/>
      <c r="G5" s="253"/>
      <c r="H5" s="254"/>
      <c r="I5" s="254"/>
      <c r="J5" s="254"/>
      <c r="K5" s="254"/>
      <c r="L5" s="254"/>
      <c r="M5" s="254"/>
      <c r="N5" s="254"/>
      <c r="O5" s="254"/>
      <c r="P5" s="255"/>
      <c r="Q5" s="250" t="s">
        <v>102</v>
      </c>
      <c r="R5" s="251"/>
      <c r="S5" s="251"/>
      <c r="T5" s="252"/>
    </row>
    <row r="6" spans="1:20" ht="15.75" thickBot="1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spans="1:20" ht="30.75" thickBot="1">
      <c r="A7" s="50" t="s">
        <v>91</v>
      </c>
      <c r="B7" s="256" t="s">
        <v>104</v>
      </c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8"/>
      <c r="R7" s="118"/>
      <c r="T7" s="79" t="s">
        <v>103</v>
      </c>
    </row>
    <row r="8" spans="1:20" ht="36" customHeight="1" thickBot="1">
      <c r="A8" s="259" t="s">
        <v>26</v>
      </c>
      <c r="B8" s="71"/>
      <c r="C8" s="71"/>
      <c r="D8" s="71"/>
      <c r="E8" s="71"/>
      <c r="F8" s="71"/>
      <c r="G8" s="71"/>
      <c r="H8" s="71"/>
      <c r="I8" s="71"/>
      <c r="J8" s="63">
        <f>IF(J9="X",#REF!,IF(H10="X",#REF!,IF(F11="X",#REF!,IF(D12="X",#REF!,0))))</f>
        <v>0</v>
      </c>
      <c r="K8" s="100"/>
      <c r="L8" s="100"/>
      <c r="M8" s="101" t="s">
        <v>7</v>
      </c>
      <c r="N8" s="102"/>
      <c r="O8" s="102"/>
      <c r="P8" s="102"/>
      <c r="Q8" s="102"/>
      <c r="R8" s="67" t="str">
        <f>CONCATENATE(J8," sur ",R9," points")</f>
        <v>0 sur 15 points</v>
      </c>
      <c r="T8" s="77">
        <f>IF(COUNTIF(T9:T13,"X")&gt;1,"Erreur",SUMIF(T9:T13,"X",R9:R13))</f>
        <v>0</v>
      </c>
    </row>
    <row r="9" spans="1:20" ht="39.950000000000003" customHeight="1" thickBot="1">
      <c r="A9" s="260"/>
      <c r="B9" s="53"/>
      <c r="C9" s="54"/>
      <c r="D9" s="53"/>
      <c r="E9" s="54"/>
      <c r="F9" s="54"/>
      <c r="G9" s="54"/>
      <c r="H9" s="54"/>
      <c r="I9" s="54"/>
      <c r="J9" s="56"/>
      <c r="K9" s="57" t="s">
        <v>52</v>
      </c>
      <c r="L9" s="61"/>
      <c r="M9" s="61"/>
      <c r="N9" s="61"/>
      <c r="O9" s="61"/>
      <c r="P9" s="61"/>
      <c r="Q9" s="62"/>
      <c r="R9" s="68">
        <v>15</v>
      </c>
      <c r="S9" s="80"/>
      <c r="T9" s="78"/>
    </row>
    <row r="10" spans="1:20" ht="39.950000000000003" customHeight="1" thickBot="1">
      <c r="A10" s="260"/>
      <c r="B10" s="53"/>
      <c r="C10" s="54"/>
      <c r="D10" s="53"/>
      <c r="E10" s="54"/>
      <c r="F10" s="54"/>
      <c r="G10" s="54"/>
      <c r="H10" s="56"/>
      <c r="I10" s="60" t="s">
        <v>51</v>
      </c>
      <c r="J10" s="61"/>
      <c r="K10" s="61"/>
      <c r="L10" s="61"/>
      <c r="M10" s="61"/>
      <c r="N10" s="61"/>
      <c r="O10" s="61"/>
      <c r="P10" s="61"/>
      <c r="Q10" s="62"/>
      <c r="R10" s="68">
        <v>12</v>
      </c>
      <c r="S10" s="80"/>
      <c r="T10" s="78"/>
    </row>
    <row r="11" spans="1:20" ht="39.950000000000003" customHeight="1" thickBot="1">
      <c r="A11" s="260"/>
      <c r="B11" s="53"/>
      <c r="C11" s="54"/>
      <c r="D11" s="53"/>
      <c r="E11" s="54"/>
      <c r="F11" s="56"/>
      <c r="G11" s="60" t="s">
        <v>50</v>
      </c>
      <c r="H11" s="61"/>
      <c r="I11" s="61"/>
      <c r="J11" s="61"/>
      <c r="K11" s="61"/>
      <c r="L11" s="61"/>
      <c r="M11" s="61"/>
      <c r="N11" s="61"/>
      <c r="O11" s="61"/>
      <c r="P11" s="61"/>
      <c r="Q11" s="62"/>
      <c r="R11" s="68">
        <v>8</v>
      </c>
      <c r="S11" s="80"/>
      <c r="T11" s="78"/>
    </row>
    <row r="12" spans="1:20" ht="39.950000000000003" customHeight="1" thickBot="1">
      <c r="A12" s="260"/>
      <c r="B12" s="53"/>
      <c r="C12" s="54"/>
      <c r="D12" s="56"/>
      <c r="E12" s="60" t="s">
        <v>60</v>
      </c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2"/>
      <c r="R12" s="68">
        <v>4</v>
      </c>
      <c r="S12" s="80"/>
      <c r="T12" s="78"/>
    </row>
    <row r="13" spans="1:20" ht="39.950000000000003" customHeight="1" thickBot="1">
      <c r="A13" s="261"/>
      <c r="B13" s="56"/>
      <c r="C13" s="60" t="s">
        <v>84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2"/>
      <c r="R13" s="68">
        <v>0</v>
      </c>
      <c r="S13" s="80"/>
      <c r="T13" s="78"/>
    </row>
    <row r="14" spans="1:20" ht="36" customHeight="1" thickBot="1">
      <c r="A14" s="259" t="s">
        <v>27</v>
      </c>
      <c r="B14" s="52"/>
      <c r="C14" s="52"/>
      <c r="D14" s="54"/>
      <c r="E14" s="54"/>
      <c r="F14" s="54"/>
      <c r="G14" s="54"/>
      <c r="H14" s="54"/>
      <c r="I14" s="54"/>
      <c r="J14" s="54"/>
      <c r="K14" s="54"/>
      <c r="L14" s="63">
        <f>IF(L15="X",#REF!,IF(J16="X",#REF!,IF(H17="X",#REF!,IF(F18="X",#REF!,IF(D19="X",#REF!,0)))))</f>
        <v>0</v>
      </c>
      <c r="M14" s="64" t="s">
        <v>7</v>
      </c>
      <c r="N14" s="64"/>
      <c r="O14" s="64"/>
      <c r="P14" s="64"/>
      <c r="Q14" s="64"/>
      <c r="R14" s="67" t="str">
        <f>CONCATENATE(L14," sur ",R15," points")</f>
        <v>0 sur 13 points</v>
      </c>
      <c r="T14" s="77">
        <f>IF(COUNTIF(T15:T20,"X")&gt;1,"Erreur",SUMIF(T15:T20,"X",R15:R20))</f>
        <v>0</v>
      </c>
    </row>
    <row r="15" spans="1:20" ht="36" customHeight="1" thickBot="1">
      <c r="A15" s="260"/>
      <c r="B15" s="53"/>
      <c r="C15" s="54"/>
      <c r="D15" s="53"/>
      <c r="E15" s="54"/>
      <c r="F15" s="54"/>
      <c r="G15" s="54"/>
      <c r="H15" s="54"/>
      <c r="I15" s="54"/>
      <c r="J15" s="55"/>
      <c r="K15" s="54"/>
      <c r="L15" s="56"/>
      <c r="M15" s="57" t="s">
        <v>54</v>
      </c>
      <c r="N15" s="58"/>
      <c r="O15" s="58"/>
      <c r="P15" s="58"/>
      <c r="Q15" s="59"/>
      <c r="R15" s="68">
        <v>13</v>
      </c>
      <c r="S15" s="80"/>
      <c r="T15" s="78"/>
    </row>
    <row r="16" spans="1:20" ht="36" customHeight="1" thickBot="1">
      <c r="A16" s="260"/>
      <c r="B16" s="53"/>
      <c r="C16" s="54"/>
      <c r="D16" s="53"/>
      <c r="E16" s="54"/>
      <c r="F16" s="54"/>
      <c r="G16" s="54"/>
      <c r="H16" s="54"/>
      <c r="I16" s="54"/>
      <c r="J16" s="56"/>
      <c r="K16" s="60" t="s">
        <v>65</v>
      </c>
      <c r="L16" s="61"/>
      <c r="M16" s="61"/>
      <c r="N16" s="61"/>
      <c r="O16" s="61"/>
      <c r="P16" s="61"/>
      <c r="Q16" s="62"/>
      <c r="R16" s="68">
        <v>10</v>
      </c>
      <c r="S16" s="80"/>
      <c r="T16" s="78"/>
    </row>
    <row r="17" spans="1:20" ht="36" customHeight="1" thickBot="1">
      <c r="A17" s="260"/>
      <c r="B17" s="53"/>
      <c r="C17" s="54"/>
      <c r="D17" s="53"/>
      <c r="E17" s="54"/>
      <c r="F17" s="54"/>
      <c r="G17" s="54"/>
      <c r="H17" s="56"/>
      <c r="I17" s="60" t="s">
        <v>55</v>
      </c>
      <c r="J17" s="61"/>
      <c r="K17" s="61"/>
      <c r="L17" s="61"/>
      <c r="M17" s="61"/>
      <c r="N17" s="61"/>
      <c r="O17" s="61"/>
      <c r="P17" s="61"/>
      <c r="Q17" s="62"/>
      <c r="R17" s="68">
        <v>8</v>
      </c>
      <c r="S17" s="80"/>
      <c r="T17" s="78"/>
    </row>
    <row r="18" spans="1:20" ht="36" customHeight="1" thickBot="1">
      <c r="A18" s="260"/>
      <c r="B18" s="53"/>
      <c r="C18" s="54"/>
      <c r="D18" s="53"/>
      <c r="E18" s="54"/>
      <c r="F18" s="56"/>
      <c r="G18" s="60" t="s">
        <v>56</v>
      </c>
      <c r="H18" s="61"/>
      <c r="I18" s="61"/>
      <c r="J18" s="61"/>
      <c r="K18" s="61"/>
      <c r="L18" s="61"/>
      <c r="M18" s="61"/>
      <c r="N18" s="61"/>
      <c r="O18" s="61"/>
      <c r="P18" s="61"/>
      <c r="Q18" s="62"/>
      <c r="R18" s="68">
        <v>4</v>
      </c>
      <c r="S18" s="80"/>
      <c r="T18" s="78"/>
    </row>
    <row r="19" spans="1:20" ht="36" customHeight="1" thickBot="1">
      <c r="A19" s="260"/>
      <c r="B19" s="53"/>
      <c r="C19" s="54"/>
      <c r="D19" s="73"/>
      <c r="E19" s="60" t="s">
        <v>53</v>
      </c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2"/>
      <c r="R19" s="68">
        <v>2</v>
      </c>
      <c r="S19" s="80"/>
      <c r="T19" s="78"/>
    </row>
    <row r="20" spans="1:20" ht="36" customHeight="1" thickBot="1">
      <c r="A20" s="261"/>
      <c r="B20" s="56"/>
      <c r="C20" s="60" t="s">
        <v>84</v>
      </c>
      <c r="D20" s="65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2"/>
      <c r="R20" s="120">
        <v>0</v>
      </c>
      <c r="S20" s="80"/>
      <c r="T20" s="78"/>
    </row>
    <row r="21" spans="1:20" ht="36" customHeight="1" thickBot="1">
      <c r="A21" s="259" t="s">
        <v>101</v>
      </c>
      <c r="B21" s="52"/>
      <c r="C21" s="52"/>
      <c r="D21" s="54"/>
      <c r="E21" s="54"/>
      <c r="F21" s="54"/>
      <c r="G21" s="54"/>
      <c r="H21" s="54"/>
      <c r="I21" s="54"/>
      <c r="J21" s="54"/>
      <c r="K21" s="54"/>
      <c r="L21" s="63">
        <f>IF(L22="X",#REF!,IF(J23="X",#REF!,IF(H24="X",#REF!,IF(F25="X",#REF!,IF(D26="X",#REF!,0)))))</f>
        <v>0</v>
      </c>
      <c r="M21" s="64" t="s">
        <v>7</v>
      </c>
      <c r="N21" s="64"/>
      <c r="O21" s="64"/>
      <c r="P21" s="64"/>
      <c r="Q21" s="64"/>
      <c r="R21" s="67" t="str">
        <f>CONCATENATE(L21," sur ",R22," points")</f>
        <v>0 sur 12 points</v>
      </c>
      <c r="T21" s="77">
        <f>IF(COUNTIF(T22:T27,"X")&gt;1,"Erreur",SUMIF(T22:T27,"X",R22:R27))</f>
        <v>0</v>
      </c>
    </row>
    <row r="22" spans="1:20" ht="36" customHeight="1" thickBot="1">
      <c r="A22" s="260"/>
      <c r="B22" s="53"/>
      <c r="C22" s="54"/>
      <c r="D22" s="53"/>
      <c r="E22" s="54"/>
      <c r="F22" s="54"/>
      <c r="G22" s="54"/>
      <c r="H22" s="54"/>
      <c r="I22" s="54"/>
      <c r="J22" s="55"/>
      <c r="K22" s="54"/>
      <c r="L22" s="56"/>
      <c r="M22" s="60" t="s">
        <v>67</v>
      </c>
      <c r="N22" s="58"/>
      <c r="O22" s="58"/>
      <c r="P22" s="58"/>
      <c r="Q22" s="59"/>
      <c r="R22" s="68">
        <v>12</v>
      </c>
      <c r="S22" s="80"/>
      <c r="T22" s="78"/>
    </row>
    <row r="23" spans="1:20" ht="36" customHeight="1" thickBot="1">
      <c r="A23" s="260"/>
      <c r="B23" s="53"/>
      <c r="C23" s="54"/>
      <c r="D23" s="53"/>
      <c r="E23" s="54"/>
      <c r="F23" s="54"/>
      <c r="G23" s="54"/>
      <c r="H23" s="54"/>
      <c r="I23" s="54"/>
      <c r="J23" s="56"/>
      <c r="K23" s="60" t="s">
        <v>66</v>
      </c>
      <c r="L23" s="61"/>
      <c r="M23" s="61"/>
      <c r="N23" s="61"/>
      <c r="O23" s="61"/>
      <c r="P23" s="61"/>
      <c r="Q23" s="62"/>
      <c r="R23" s="68">
        <v>10</v>
      </c>
      <c r="S23" s="80"/>
      <c r="T23" s="78"/>
    </row>
    <row r="24" spans="1:20" ht="36" customHeight="1" thickBot="1">
      <c r="A24" s="260"/>
      <c r="B24" s="53"/>
      <c r="C24" s="54"/>
      <c r="D24" s="53"/>
      <c r="E24" s="54"/>
      <c r="F24" s="54"/>
      <c r="G24" s="54"/>
      <c r="H24" s="56"/>
      <c r="I24" s="60" t="s">
        <v>59</v>
      </c>
      <c r="J24" s="61"/>
      <c r="K24" s="61"/>
      <c r="L24" s="61"/>
      <c r="M24" s="61"/>
      <c r="N24" s="61"/>
      <c r="O24" s="61"/>
      <c r="P24" s="61"/>
      <c r="Q24" s="62"/>
      <c r="R24" s="68">
        <v>8</v>
      </c>
      <c r="S24" s="80"/>
      <c r="T24" s="78"/>
    </row>
    <row r="25" spans="1:20" ht="36" customHeight="1" thickBot="1">
      <c r="A25" s="260"/>
      <c r="B25" s="53"/>
      <c r="C25" s="54"/>
      <c r="D25" s="53"/>
      <c r="E25" s="54"/>
      <c r="F25" s="56"/>
      <c r="G25" s="60" t="s">
        <v>58</v>
      </c>
      <c r="H25" s="61"/>
      <c r="I25" s="61"/>
      <c r="J25" s="61"/>
      <c r="K25" s="61"/>
      <c r="L25" s="61"/>
      <c r="M25" s="61"/>
      <c r="N25" s="61"/>
      <c r="O25" s="61"/>
      <c r="P25" s="61"/>
      <c r="Q25" s="62"/>
      <c r="R25" s="68">
        <v>4</v>
      </c>
      <c r="S25" s="80"/>
      <c r="T25" s="78"/>
    </row>
    <row r="26" spans="1:20" ht="36" customHeight="1" thickBot="1">
      <c r="A26" s="260"/>
      <c r="B26" s="53"/>
      <c r="C26" s="54"/>
      <c r="D26" s="73"/>
      <c r="E26" s="60" t="s">
        <v>57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2"/>
      <c r="R26" s="68">
        <v>2</v>
      </c>
      <c r="S26" s="80"/>
      <c r="T26" s="78"/>
    </row>
    <row r="27" spans="1:20" ht="36" customHeight="1" thickBot="1">
      <c r="A27" s="261"/>
      <c r="B27" s="56"/>
      <c r="C27" s="60" t="s">
        <v>84</v>
      </c>
      <c r="D27" s="65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2"/>
      <c r="R27" s="120">
        <v>0</v>
      </c>
      <c r="S27" s="80"/>
      <c r="T27" s="78"/>
    </row>
    <row r="28" spans="1:20" ht="5.0999999999999996" customHeight="1">
      <c r="A28" s="273" t="s">
        <v>95</v>
      </c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119"/>
      <c r="S28" s="95"/>
      <c r="T28" s="95"/>
    </row>
    <row r="29" spans="1:20" ht="5.0999999999999996" customHeight="1" thickBot="1">
      <c r="A29" s="272" t="s">
        <v>94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119"/>
      <c r="S29" s="95"/>
      <c r="T29" s="95"/>
    </row>
    <row r="30" spans="1:20" ht="15" customHeight="1">
      <c r="A30" s="274" t="s">
        <v>93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6"/>
    </row>
    <row r="31" spans="1:20" ht="15" customHeight="1">
      <c r="A31" s="277"/>
      <c r="B31" s="278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9"/>
    </row>
    <row r="32" spans="1:20" ht="15.75" customHeight="1">
      <c r="A32" s="277"/>
      <c r="B32" s="278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9"/>
    </row>
    <row r="33" spans="1:20">
      <c r="A33" s="280"/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2"/>
    </row>
    <row r="34" spans="1:20">
      <c r="A34" s="280"/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2"/>
    </row>
    <row r="35" spans="1:20">
      <c r="A35" s="280"/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2"/>
    </row>
    <row r="36" spans="1:20">
      <c r="A36" s="280"/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2"/>
    </row>
    <row r="37" spans="1:20">
      <c r="A37" s="280"/>
      <c r="B37" s="281"/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2"/>
    </row>
    <row r="38" spans="1:20">
      <c r="A38" s="280"/>
      <c r="B38" s="281"/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2"/>
    </row>
    <row r="39" spans="1:20">
      <c r="A39" s="280"/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2"/>
    </row>
    <row r="40" spans="1:20">
      <c r="A40" s="280"/>
      <c r="B40" s="281"/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2"/>
    </row>
    <row r="41" spans="1:20" ht="15.75" thickBot="1">
      <c r="A41" s="283"/>
      <c r="B41" s="284"/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5"/>
    </row>
    <row r="42" spans="1:20" ht="30" customHeight="1" thickBot="1">
      <c r="A42" s="96" t="s">
        <v>15</v>
      </c>
      <c r="B42" s="97"/>
      <c r="C42" s="286"/>
      <c r="D42" s="287"/>
      <c r="E42" s="287"/>
      <c r="F42" s="287"/>
      <c r="G42" s="287"/>
      <c r="H42" s="288"/>
      <c r="I42" s="98" t="s">
        <v>17</v>
      </c>
      <c r="J42" s="97"/>
      <c r="K42" s="99"/>
      <c r="L42" s="295"/>
      <c r="M42" s="296"/>
      <c r="N42" s="296"/>
      <c r="O42" s="296"/>
      <c r="P42" s="296"/>
      <c r="Q42" s="296"/>
      <c r="R42" s="296"/>
      <c r="S42" s="296"/>
      <c r="T42" s="297"/>
    </row>
    <row r="43" spans="1:20" ht="21">
      <c r="A43" s="289" t="s">
        <v>16</v>
      </c>
      <c r="B43" s="290"/>
      <c r="C43" s="290"/>
      <c r="D43" s="290"/>
      <c r="E43" s="290"/>
      <c r="F43" s="290"/>
      <c r="G43" s="290"/>
      <c r="H43" s="291"/>
      <c r="I43" s="289" t="s">
        <v>16</v>
      </c>
      <c r="J43" s="290"/>
      <c r="K43" s="290"/>
      <c r="L43" s="290"/>
      <c r="M43" s="290"/>
      <c r="N43" s="290"/>
      <c r="O43" s="290"/>
      <c r="P43" s="290"/>
      <c r="Q43" s="290"/>
      <c r="R43" s="290"/>
      <c r="S43" s="290"/>
      <c r="T43" s="291"/>
    </row>
    <row r="44" spans="1:20" ht="95.25" customHeight="1" thickBot="1">
      <c r="A44" s="292"/>
      <c r="B44" s="293"/>
      <c r="C44" s="293"/>
      <c r="D44" s="293"/>
      <c r="E44" s="293"/>
      <c r="F44" s="293"/>
      <c r="G44" s="293"/>
      <c r="H44" s="294"/>
      <c r="I44" s="292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4"/>
    </row>
  </sheetData>
  <sheetProtection sheet="1" selectLockedCells="1"/>
  <mergeCells count="22">
    <mergeCell ref="C42:H42"/>
    <mergeCell ref="A43:H43"/>
    <mergeCell ref="A44:H44"/>
    <mergeCell ref="L42:T42"/>
    <mergeCell ref="I43:T43"/>
    <mergeCell ref="I44:T44"/>
    <mergeCell ref="A21:A27"/>
    <mergeCell ref="A29:Q29"/>
    <mergeCell ref="A28:Q28"/>
    <mergeCell ref="A30:T32"/>
    <mergeCell ref="A33:T41"/>
    <mergeCell ref="A1:T1"/>
    <mergeCell ref="A2:T2"/>
    <mergeCell ref="A3:T3"/>
    <mergeCell ref="A4:F4"/>
    <mergeCell ref="G4:T4"/>
    <mergeCell ref="A5:F5"/>
    <mergeCell ref="Q5:T5"/>
    <mergeCell ref="G5:P5"/>
    <mergeCell ref="B7:Q7"/>
    <mergeCell ref="A14:A20"/>
    <mergeCell ref="A8:A13"/>
  </mergeCells>
  <conditionalFormatting sqref="T7:T27">
    <cfRule type="containsText" dxfId="1" priority="1" operator="containsText" text="Erreur">
      <formula>NOT(ISERROR(SEARCH("Erreur",T7)))</formula>
    </cfRule>
  </conditionalFormatting>
  <dataValidations count="1">
    <dataValidation type="list" allowBlank="1" showInputMessage="1" showErrorMessage="1" sqref="J9 H10 F11 D12 B13 L15 J16 H17 F18 D19 B20 L22 J23 H24 F25 D26 B27">
      <formula1>"+Parametres!$A$2"</formula1>
    </dataValidation>
  </dataValidations>
  <pageMargins left="0.7" right="0.7" top="0.75" bottom="0.75" header="0.3" footer="0.3"/>
  <pageSetup paperSize="9" scale="39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3C23F7-16F7-48ED-BB4E-738B5AC7D258}">
          <x14:formula1>
            <xm:f>Parametres!$A$2</xm:f>
          </x14:formula1>
          <xm:sqref>T9:T13 T15:T20 T22:T27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/>
  </sheetPr>
  <dimension ref="A1:T43"/>
  <sheetViews>
    <sheetView tabSelected="1" zoomScale="39" zoomScaleNormal="39" workbookViewId="0">
      <selection activeCell="L14" sqref="L14"/>
    </sheetView>
  </sheetViews>
  <sheetFormatPr baseColWidth="10" defaultRowHeight="15"/>
  <cols>
    <col min="1" max="1" width="26" customWidth="1"/>
    <col min="18" max="18" width="28.28515625" hidden="1" customWidth="1"/>
    <col min="19" max="19" width="5.7109375" customWidth="1"/>
    <col min="20" max="20" width="28" customWidth="1"/>
  </cols>
  <sheetData>
    <row r="1" spans="1:20" ht="23.25" customHeight="1" thickBot="1">
      <c r="A1" s="327" t="s">
        <v>35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9"/>
    </row>
    <row r="2" spans="1:20" ht="24" thickBot="1">
      <c r="A2" s="330" t="s">
        <v>36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2"/>
    </row>
    <row r="3" spans="1:20" ht="24" thickBot="1">
      <c r="A3" s="330" t="s">
        <v>96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2"/>
    </row>
    <row r="4" spans="1:20">
      <c r="A4" s="306" t="s">
        <v>5</v>
      </c>
      <c r="B4" s="307"/>
      <c r="C4" s="307"/>
      <c r="D4" s="307"/>
      <c r="E4" s="307"/>
      <c r="F4" s="308"/>
      <c r="G4" s="333">
        <f>+Synthèse!B5</f>
        <v>0</v>
      </c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5"/>
    </row>
    <row r="5" spans="1:20" ht="24" customHeight="1" thickBot="1">
      <c r="A5" s="324"/>
      <c r="B5" s="325"/>
      <c r="C5" s="325"/>
      <c r="D5" s="325"/>
      <c r="E5" s="325"/>
      <c r="F5" s="326"/>
      <c r="G5" s="336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8"/>
    </row>
    <row r="6" spans="1:20" ht="15" customHeight="1">
      <c r="A6" s="303" t="s">
        <v>6</v>
      </c>
      <c r="B6" s="304"/>
      <c r="C6" s="304"/>
      <c r="D6" s="304"/>
      <c r="E6" s="304"/>
      <c r="F6" s="305"/>
      <c r="G6" s="309"/>
      <c r="H6" s="310"/>
      <c r="I6" s="310"/>
      <c r="J6" s="310"/>
      <c r="K6" s="310"/>
      <c r="L6" s="310"/>
      <c r="M6" s="310"/>
      <c r="N6" s="310"/>
      <c r="O6" s="310"/>
      <c r="P6" s="311"/>
      <c r="Q6" s="266" t="s">
        <v>102</v>
      </c>
      <c r="R6" s="267"/>
      <c r="S6" s="267"/>
      <c r="T6" s="268"/>
    </row>
    <row r="7" spans="1:20" ht="15.75" customHeight="1" thickBot="1">
      <c r="A7" s="306"/>
      <c r="B7" s="307"/>
      <c r="C7" s="307"/>
      <c r="D7" s="307"/>
      <c r="E7" s="307"/>
      <c r="F7" s="308"/>
      <c r="G7" s="253"/>
      <c r="H7" s="254"/>
      <c r="I7" s="254"/>
      <c r="J7" s="254"/>
      <c r="K7" s="254"/>
      <c r="L7" s="254"/>
      <c r="M7" s="254"/>
      <c r="N7" s="254"/>
      <c r="O7" s="254"/>
      <c r="P7" s="255"/>
      <c r="Q7" s="312"/>
      <c r="R7" s="313"/>
      <c r="S7" s="313"/>
      <c r="T7" s="314"/>
    </row>
    <row r="8" spans="1:20" ht="34.5" customHeight="1">
      <c r="A8" s="315" t="s">
        <v>116</v>
      </c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7"/>
    </row>
    <row r="9" spans="1:20" ht="15" customHeight="1">
      <c r="A9" s="318"/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20"/>
    </row>
    <row r="10" spans="1:20" ht="78.75" customHeight="1" thickBot="1">
      <c r="A10" s="321"/>
      <c r="B10" s="322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3"/>
    </row>
    <row r="11" spans="1:20" ht="36" customHeight="1" thickBot="1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</row>
    <row r="12" spans="1:20" ht="36" customHeight="1" thickBot="1">
      <c r="A12" s="50" t="s">
        <v>91</v>
      </c>
      <c r="B12" s="256" t="s">
        <v>104</v>
      </c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8"/>
      <c r="R12" s="94"/>
      <c r="T12" s="79" t="s">
        <v>103</v>
      </c>
    </row>
    <row r="13" spans="1:20" ht="36" customHeight="1" thickBot="1">
      <c r="A13" s="259" t="s">
        <v>29</v>
      </c>
      <c r="B13" s="103"/>
      <c r="C13" s="71"/>
      <c r="D13" s="71"/>
      <c r="E13" s="71"/>
      <c r="F13" s="71"/>
      <c r="G13" s="71"/>
      <c r="H13" s="71"/>
      <c r="I13" s="71"/>
      <c r="J13" s="71"/>
      <c r="K13" s="71"/>
      <c r="L13" s="100">
        <f>IF(L14="X",R14,IF(J15="X",R15,IF(H16="X",R16,IF(F17="X",R17,IF(D18="X",R18,0)))))</f>
        <v>0</v>
      </c>
      <c r="M13" s="101" t="s">
        <v>7</v>
      </c>
      <c r="N13" s="102"/>
      <c r="O13" s="102"/>
      <c r="P13" s="102"/>
      <c r="Q13" s="102"/>
      <c r="R13" s="67" t="str">
        <f>CONCATENATE(L13," sur ",R14," points")</f>
        <v>0 sur 10 points</v>
      </c>
      <c r="T13" s="77">
        <f>IF(COUNTIF(T14:T19,"X")&gt;1,"Erreur",SUMIF(T14:T19,"X",R14:R19))</f>
        <v>0</v>
      </c>
    </row>
    <row r="14" spans="1:20" ht="56.1" customHeight="1" thickBot="1">
      <c r="A14" s="260"/>
      <c r="B14" s="70"/>
      <c r="C14" s="71"/>
      <c r="D14" s="53"/>
      <c r="E14" s="54"/>
      <c r="F14" s="54"/>
      <c r="G14" s="54"/>
      <c r="H14" s="54"/>
      <c r="I14" s="54"/>
      <c r="J14" s="55"/>
      <c r="K14" s="54"/>
      <c r="L14" s="56"/>
      <c r="M14" s="57" t="s">
        <v>76</v>
      </c>
      <c r="N14" s="58"/>
      <c r="O14" s="58"/>
      <c r="P14" s="58"/>
      <c r="Q14" s="59"/>
      <c r="R14" s="69">
        <v>10</v>
      </c>
      <c r="S14" s="80"/>
      <c r="T14" s="78"/>
    </row>
    <row r="15" spans="1:20" ht="56.1" customHeight="1" thickBot="1">
      <c r="A15" s="260"/>
      <c r="B15" s="70"/>
      <c r="C15" s="71"/>
      <c r="D15" s="53"/>
      <c r="E15" s="54"/>
      <c r="F15" s="54"/>
      <c r="G15" s="54"/>
      <c r="H15" s="54"/>
      <c r="I15" s="54"/>
      <c r="J15" s="56"/>
      <c r="K15" s="60" t="s">
        <v>118</v>
      </c>
      <c r="L15" s="61"/>
      <c r="M15" s="61"/>
      <c r="N15" s="61"/>
      <c r="O15" s="61"/>
      <c r="P15" s="61"/>
      <c r="Q15" s="62"/>
      <c r="R15" s="68">
        <v>8</v>
      </c>
      <c r="S15" s="80"/>
      <c r="T15" s="78"/>
    </row>
    <row r="16" spans="1:20" ht="56.1" customHeight="1" thickBot="1">
      <c r="A16" s="260"/>
      <c r="B16" s="70"/>
      <c r="C16" s="71"/>
      <c r="D16" s="53"/>
      <c r="E16" s="54"/>
      <c r="F16" s="54"/>
      <c r="G16" s="54"/>
      <c r="H16" s="56"/>
      <c r="I16" s="60" t="s">
        <v>70</v>
      </c>
      <c r="J16" s="61"/>
      <c r="K16" s="61"/>
      <c r="L16" s="61"/>
      <c r="M16" s="61"/>
      <c r="N16" s="61"/>
      <c r="O16" s="61"/>
      <c r="P16" s="61"/>
      <c r="Q16" s="62"/>
      <c r="R16" s="68">
        <v>5</v>
      </c>
      <c r="S16" s="80"/>
      <c r="T16" s="78"/>
    </row>
    <row r="17" spans="1:20" ht="56.1" customHeight="1" thickBot="1">
      <c r="A17" s="260"/>
      <c r="B17" s="70"/>
      <c r="C17" s="71"/>
      <c r="D17" s="53"/>
      <c r="E17" s="54"/>
      <c r="F17" s="56"/>
      <c r="G17" s="60" t="s">
        <v>69</v>
      </c>
      <c r="H17" s="61"/>
      <c r="I17" s="61"/>
      <c r="J17" s="61"/>
      <c r="K17" s="61"/>
      <c r="L17" s="61"/>
      <c r="M17" s="61"/>
      <c r="N17" s="61"/>
      <c r="O17" s="61"/>
      <c r="P17" s="61"/>
      <c r="Q17" s="62"/>
      <c r="R17" s="68">
        <v>3</v>
      </c>
      <c r="S17" s="80"/>
      <c r="T17" s="78"/>
    </row>
    <row r="18" spans="1:20" ht="56.1" customHeight="1" thickBot="1">
      <c r="A18" s="260"/>
      <c r="B18" s="72"/>
      <c r="C18" s="55"/>
      <c r="D18" s="56"/>
      <c r="E18" s="60" t="s">
        <v>68</v>
      </c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2"/>
      <c r="R18" s="68">
        <v>2</v>
      </c>
      <c r="S18" s="80"/>
      <c r="T18" s="78"/>
    </row>
    <row r="19" spans="1:20" ht="56.1" customHeight="1" thickBot="1">
      <c r="A19" s="261"/>
      <c r="B19" s="56"/>
      <c r="C19" s="60" t="s">
        <v>84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2"/>
      <c r="R19" s="68">
        <v>0</v>
      </c>
      <c r="S19" s="80"/>
      <c r="T19" s="78"/>
    </row>
    <row r="20" spans="1:20" ht="36" customHeight="1" thickBot="1">
      <c r="A20" s="259" t="s">
        <v>30</v>
      </c>
      <c r="B20" s="51"/>
      <c r="C20" s="52"/>
      <c r="D20" s="54"/>
      <c r="E20" s="54"/>
      <c r="F20" s="54"/>
      <c r="G20" s="54"/>
      <c r="H20" s="54"/>
      <c r="I20" s="54"/>
      <c r="J20" s="54"/>
      <c r="K20" s="54"/>
      <c r="L20" s="63">
        <f>IF(L21="X",R21,IF(J22="X",R22,IF(H23="X",R23,IF(F24="X",R24,IF(D25="X",R25,0)))))</f>
        <v>0</v>
      </c>
      <c r="M20" s="64" t="s">
        <v>7</v>
      </c>
      <c r="N20" s="64"/>
      <c r="O20" s="64"/>
      <c r="P20" s="64"/>
      <c r="Q20" s="64"/>
      <c r="R20" s="67" t="str">
        <f>CONCATENATE(L20," sur ",R21," points")</f>
        <v>0 sur 10 points</v>
      </c>
      <c r="T20" s="77">
        <f>IF(COUNTIF(T21:T26,"X")&gt;1,"Erreur",SUMIF(T21:T26,"X",R21:R26))</f>
        <v>0</v>
      </c>
    </row>
    <row r="21" spans="1:20" ht="56.1" customHeight="1" thickBot="1">
      <c r="A21" s="260"/>
      <c r="B21" s="70"/>
      <c r="C21" s="71"/>
      <c r="D21" s="53"/>
      <c r="E21" s="54"/>
      <c r="F21" s="54"/>
      <c r="G21" s="54"/>
      <c r="H21" s="54"/>
      <c r="I21" s="54"/>
      <c r="J21" s="55"/>
      <c r="K21" s="54"/>
      <c r="L21" s="56"/>
      <c r="M21" s="66" t="s">
        <v>74</v>
      </c>
      <c r="N21" s="58"/>
      <c r="O21" s="58"/>
      <c r="P21" s="58"/>
      <c r="Q21" s="59"/>
      <c r="R21" s="69">
        <v>10</v>
      </c>
      <c r="S21" s="80"/>
      <c r="T21" s="78"/>
    </row>
    <row r="22" spans="1:20" ht="56.1" customHeight="1" thickBot="1">
      <c r="A22" s="260"/>
      <c r="B22" s="70"/>
      <c r="C22" s="71"/>
      <c r="D22" s="53"/>
      <c r="E22" s="54"/>
      <c r="F22" s="54"/>
      <c r="G22" s="54"/>
      <c r="H22" s="54"/>
      <c r="I22" s="54"/>
      <c r="J22" s="56"/>
      <c r="K22" s="60" t="s">
        <v>72</v>
      </c>
      <c r="L22" s="61"/>
      <c r="M22" s="61"/>
      <c r="N22" s="61"/>
      <c r="O22" s="61"/>
      <c r="P22" s="61"/>
      <c r="Q22" s="62"/>
      <c r="R22" s="68">
        <v>8</v>
      </c>
      <c r="S22" s="80"/>
      <c r="T22" s="78"/>
    </row>
    <row r="23" spans="1:20" ht="56.1" customHeight="1" thickBot="1">
      <c r="A23" s="260"/>
      <c r="B23" s="70"/>
      <c r="C23" s="71"/>
      <c r="D23" s="53"/>
      <c r="E23" s="54"/>
      <c r="F23" s="54"/>
      <c r="G23" s="54"/>
      <c r="H23" s="56"/>
      <c r="I23" s="60" t="s">
        <v>73</v>
      </c>
      <c r="J23" s="61"/>
      <c r="K23" s="61"/>
      <c r="L23" s="61"/>
      <c r="M23" s="61"/>
      <c r="N23" s="61"/>
      <c r="O23" s="61"/>
      <c r="P23" s="61"/>
      <c r="Q23" s="62"/>
      <c r="R23" s="68">
        <v>5</v>
      </c>
      <c r="S23" s="80"/>
      <c r="T23" s="78"/>
    </row>
    <row r="24" spans="1:20" ht="56.1" customHeight="1" thickBot="1">
      <c r="A24" s="260"/>
      <c r="B24" s="70"/>
      <c r="C24" s="71"/>
      <c r="D24" s="53"/>
      <c r="E24" s="54"/>
      <c r="F24" s="56"/>
      <c r="G24" s="60" t="s">
        <v>75</v>
      </c>
      <c r="H24" s="61"/>
      <c r="I24" s="61"/>
      <c r="J24" s="61"/>
      <c r="K24" s="61"/>
      <c r="L24" s="61"/>
      <c r="M24" s="61"/>
      <c r="N24" s="61"/>
      <c r="O24" s="61"/>
      <c r="P24" s="61"/>
      <c r="Q24" s="62"/>
      <c r="R24" s="68">
        <v>3</v>
      </c>
      <c r="S24" s="80"/>
      <c r="T24" s="78"/>
    </row>
    <row r="25" spans="1:20" ht="56.1" customHeight="1" thickBot="1">
      <c r="A25" s="260"/>
      <c r="B25" s="70"/>
      <c r="C25" s="71"/>
      <c r="D25" s="73"/>
      <c r="E25" s="60" t="s">
        <v>71</v>
      </c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2"/>
      <c r="R25" s="68">
        <v>2</v>
      </c>
      <c r="S25" s="80"/>
      <c r="T25" s="78"/>
    </row>
    <row r="26" spans="1:20" ht="56.1" customHeight="1" thickBot="1">
      <c r="A26" s="261"/>
      <c r="B26" s="56"/>
      <c r="C26" s="60" t="s">
        <v>84</v>
      </c>
      <c r="D26" s="65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2"/>
      <c r="R26" s="68">
        <v>0</v>
      </c>
      <c r="S26" s="80"/>
      <c r="T26" s="78"/>
    </row>
    <row r="27" spans="1:20" ht="5.0999999999999996" customHeight="1">
      <c r="A27" s="298" t="s">
        <v>97</v>
      </c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</row>
    <row r="28" spans="1:20" ht="5.0999999999999996" customHeight="1" thickBot="1">
      <c r="A28" s="298" t="s">
        <v>98</v>
      </c>
      <c r="B28" s="299"/>
      <c r="C28" s="299"/>
      <c r="D28" s="299"/>
      <c r="E28" s="299"/>
      <c r="F28" s="299"/>
      <c r="G28" s="299"/>
      <c r="H28" s="299"/>
      <c r="I28" s="299"/>
      <c r="J28" s="299"/>
      <c r="K28" s="299"/>
      <c r="L28" s="299"/>
      <c r="M28" s="299"/>
      <c r="N28" s="299"/>
      <c r="O28" s="299"/>
      <c r="P28" s="299"/>
      <c r="Q28" s="299"/>
      <c r="R28" s="299"/>
      <c r="S28" s="299"/>
      <c r="T28" s="299"/>
    </row>
    <row r="29" spans="1:20" ht="15" customHeight="1">
      <c r="A29" s="274" t="s">
        <v>93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6"/>
    </row>
    <row r="30" spans="1:20" ht="15" customHeight="1">
      <c r="A30" s="277"/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9"/>
    </row>
    <row r="31" spans="1:20" ht="15.75" customHeight="1">
      <c r="A31" s="277"/>
      <c r="B31" s="278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9"/>
    </row>
    <row r="32" spans="1:20">
      <c r="A32" s="280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2"/>
    </row>
    <row r="33" spans="1:20">
      <c r="A33" s="280"/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2"/>
    </row>
    <row r="34" spans="1:20">
      <c r="A34" s="280"/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2"/>
    </row>
    <row r="35" spans="1:20">
      <c r="A35" s="280"/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2"/>
    </row>
    <row r="36" spans="1:20">
      <c r="A36" s="280"/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2"/>
    </row>
    <row r="37" spans="1:20">
      <c r="A37" s="280"/>
      <c r="B37" s="281"/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2"/>
    </row>
    <row r="38" spans="1:20">
      <c r="A38" s="280"/>
      <c r="B38" s="281"/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2"/>
    </row>
    <row r="39" spans="1:20">
      <c r="A39" s="280"/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2"/>
    </row>
    <row r="40" spans="1:20" ht="15.75" thickBot="1">
      <c r="A40" s="283"/>
      <c r="B40" s="284"/>
      <c r="C40" s="284"/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84"/>
      <c r="P40" s="284"/>
      <c r="Q40" s="284"/>
      <c r="R40" s="284"/>
      <c r="S40" s="284"/>
      <c r="T40" s="285"/>
    </row>
    <row r="41" spans="1:20" ht="30" customHeight="1" thickBot="1">
      <c r="A41" s="96" t="s">
        <v>15</v>
      </c>
      <c r="B41" s="97"/>
      <c r="C41" s="286"/>
      <c r="D41" s="287"/>
      <c r="E41" s="287"/>
      <c r="F41" s="287"/>
      <c r="G41" s="287"/>
      <c r="H41" s="288"/>
      <c r="I41" s="98" t="s">
        <v>17</v>
      </c>
      <c r="J41" s="97"/>
      <c r="K41" s="99"/>
      <c r="L41" s="295"/>
      <c r="M41" s="296"/>
      <c r="N41" s="296"/>
      <c r="O41" s="296"/>
      <c r="P41" s="296"/>
      <c r="Q41" s="296"/>
      <c r="R41" s="296"/>
      <c r="S41" s="296"/>
      <c r="T41" s="297"/>
    </row>
    <row r="42" spans="1:20" ht="21">
      <c r="A42" s="300" t="s">
        <v>16</v>
      </c>
      <c r="B42" s="301"/>
      <c r="C42" s="301"/>
      <c r="D42" s="301"/>
      <c r="E42" s="301"/>
      <c r="F42" s="301"/>
      <c r="G42" s="301"/>
      <c r="H42" s="302"/>
      <c r="I42" s="300" t="s">
        <v>16</v>
      </c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2"/>
    </row>
    <row r="43" spans="1:20" ht="91.5" customHeight="1" thickBot="1">
      <c r="A43" s="292"/>
      <c r="B43" s="293"/>
      <c r="C43" s="293"/>
      <c r="D43" s="293"/>
      <c r="E43" s="293"/>
      <c r="F43" s="293"/>
      <c r="G43" s="293"/>
      <c r="H43" s="294"/>
      <c r="I43" s="292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4"/>
    </row>
  </sheetData>
  <sheetProtection sheet="1" selectLockedCells="1"/>
  <mergeCells count="23">
    <mergeCell ref="A13:A19"/>
    <mergeCell ref="A20:A26"/>
    <mergeCell ref="C41:H41"/>
    <mergeCell ref="B12:Q12"/>
    <mergeCell ref="L41:T41"/>
    <mergeCell ref="A4:F5"/>
    <mergeCell ref="A1:T1"/>
    <mergeCell ref="A2:T2"/>
    <mergeCell ref="A3:T3"/>
    <mergeCell ref="G4:T5"/>
    <mergeCell ref="A6:F7"/>
    <mergeCell ref="G6:P7"/>
    <mergeCell ref="Q6:T7"/>
    <mergeCell ref="A8:T8"/>
    <mergeCell ref="A9:T10"/>
    <mergeCell ref="I43:T43"/>
    <mergeCell ref="A29:T31"/>
    <mergeCell ref="A27:T27"/>
    <mergeCell ref="A28:T28"/>
    <mergeCell ref="A32:T40"/>
    <mergeCell ref="A42:H42"/>
    <mergeCell ref="A43:H43"/>
    <mergeCell ref="I42:T42"/>
  </mergeCells>
  <conditionalFormatting sqref="T12:T26">
    <cfRule type="containsText" dxfId="0" priority="1" operator="containsText" text="Erreur">
      <formula>NOT(ISERROR(SEARCH("Erreur",T12)))</formula>
    </cfRule>
  </conditionalFormatting>
  <dataValidations count="1">
    <dataValidation type="list" allowBlank="1" showInputMessage="1" showErrorMessage="1" sqref="L14 J15 H16 F17 D18 B19 L21 J22 H23 F24 D25 B26">
      <formula1>"+Parametres!$A$2"</formula1>
    </dataValidation>
  </dataValidations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A207A2-FFB5-4F0F-B4D0-BF7CFA287705}">
          <x14:formula1>
            <xm:f>Parametres!$A$2</xm:f>
          </x14:formula1>
          <xm:sqref>T14:T19 T21:T26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B3"/>
  <sheetViews>
    <sheetView workbookViewId="0">
      <selection activeCell="B4" sqref="B4"/>
    </sheetView>
  </sheetViews>
  <sheetFormatPr baseColWidth="10" defaultRowHeight="15"/>
  <sheetData>
    <row r="1" spans="1:2">
      <c r="A1" t="s">
        <v>9</v>
      </c>
      <c r="B1" t="s">
        <v>12</v>
      </c>
    </row>
    <row r="2" spans="1:2">
      <c r="A2" t="s">
        <v>10</v>
      </c>
      <c r="B2" t="s">
        <v>13</v>
      </c>
    </row>
    <row r="3" spans="1:2">
      <c r="B3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Synthèse</vt:lpstr>
      <vt:lpstr>E31 A</vt:lpstr>
      <vt:lpstr>E31 B</vt:lpstr>
      <vt:lpstr>E32 A</vt:lpstr>
      <vt:lpstr>E32 B</vt:lpstr>
      <vt:lpstr>Parametres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MULLER</dc:creator>
  <cp:lastModifiedBy>CROUZET</cp:lastModifiedBy>
  <cp:lastPrinted>2025-03-16T20:22:38Z</cp:lastPrinted>
  <dcterms:created xsi:type="dcterms:W3CDTF">2024-05-20T18:50:08Z</dcterms:created>
  <dcterms:modified xsi:type="dcterms:W3CDTF">2025-11-08T18:17:32Z</dcterms:modified>
</cp:coreProperties>
</file>