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040" activeTab="4"/>
  </bookViews>
  <sheets>
    <sheet name="Synthèse" sheetId="1" r:id="rId1"/>
    <sheet name="EP1 Partie A" sheetId="15" r:id="rId2"/>
    <sheet name="EP1 Partie B" sheetId="16" r:id="rId3"/>
    <sheet name="EP2 Partie A" sheetId="17" r:id="rId4"/>
    <sheet name="EP2 Partie B" sheetId="18" r:id="rId5"/>
    <sheet name="Parametres" sheetId="13" state="hidden" r:id="rId6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/>
  <c r="I22"/>
  <c r="I23"/>
  <c r="K21" l="1"/>
  <c r="R13" i="18" l="1"/>
  <c r="R23" i="17"/>
  <c r="R16"/>
  <c r="R10"/>
  <c r="Q21" i="16"/>
  <c r="H25" i="1"/>
  <c r="H24"/>
  <c r="H23"/>
  <c r="H22"/>
  <c r="H21"/>
  <c r="H16"/>
  <c r="H15"/>
  <c r="H14"/>
  <c r="H13"/>
  <c r="H12"/>
  <c r="H11"/>
  <c r="L20" i="18"/>
  <c r="R20" s="1"/>
  <c r="L13"/>
  <c r="K21" i="16"/>
  <c r="K15"/>
  <c r="Q15" s="1"/>
  <c r="K9"/>
  <c r="K21" i="15"/>
  <c r="Q21" s="1"/>
  <c r="K15"/>
  <c r="I12" i="1" s="1"/>
  <c r="K9" i="15"/>
  <c r="I11" i="1" s="1"/>
  <c r="K11" s="1"/>
  <c r="L23" i="17"/>
  <c r="L16"/>
  <c r="J10"/>
  <c r="M25" i="1"/>
  <c r="M24"/>
  <c r="M23"/>
  <c r="M22"/>
  <c r="M21"/>
  <c r="H26" l="1"/>
  <c r="H17"/>
  <c r="Q27" i="16"/>
  <c r="Q28" s="1"/>
  <c r="Q9"/>
  <c r="Q15" i="15"/>
  <c r="Q27"/>
  <c r="Q28" s="1"/>
  <c r="Q9"/>
  <c r="R27" i="18"/>
  <c r="R28" s="1"/>
  <c r="R30" i="17"/>
  <c r="R31" s="1"/>
  <c r="J25" i="1"/>
  <c r="J24"/>
  <c r="K22"/>
  <c r="K23"/>
  <c r="L23" s="1"/>
  <c r="J14"/>
  <c r="L21"/>
  <c r="J16"/>
  <c r="J15"/>
  <c r="I13"/>
  <c r="M12"/>
  <c r="M13"/>
  <c r="M14"/>
  <c r="M15"/>
  <c r="M16"/>
  <c r="M11"/>
  <c r="L24" l="1"/>
  <c r="K24"/>
  <c r="C26" s="1"/>
  <c r="L25"/>
  <c r="K25"/>
  <c r="L22"/>
  <c r="L26" s="1"/>
  <c r="K26"/>
  <c r="B26" s="1"/>
  <c r="K14"/>
  <c r="L14" s="1"/>
  <c r="K16"/>
  <c r="L16" s="1"/>
  <c r="K15"/>
  <c r="L15" s="1"/>
  <c r="K12"/>
  <c r="L12" l="1"/>
  <c r="K17"/>
  <c r="K13"/>
  <c r="L13" s="1"/>
  <c r="L11" l="1"/>
  <c r="L17" s="1"/>
  <c r="C17"/>
  <c r="B17"/>
</calcChain>
</file>

<file path=xl/sharedStrings.xml><?xml version="1.0" encoding="utf-8"?>
<sst xmlns="http://schemas.openxmlformats.org/spreadsheetml/2006/main" count="185" uniqueCount="118">
  <si>
    <t xml:space="preserve">Année scolaire : </t>
  </si>
  <si>
    <t xml:space="preserve">La sous-épreuve concerne les compétences du bloc 1 évaluées par sondage des savoirs faire et des savoirs associés de ce bloc </t>
  </si>
  <si>
    <t xml:space="preserve">NOM et prénom du candidat : </t>
  </si>
  <si>
    <t xml:space="preserve">Etablissement scolaire : </t>
  </si>
  <si>
    <t xml:space="preserve">La sous-épreuve concerne les compétences du bloc 2 évaluées par sondage des savoirs faire et des savoirs associés de ce bloc </t>
  </si>
  <si>
    <t>Nom et prénom du candidat</t>
  </si>
  <si>
    <t xml:space="preserve">Situation d'évaluation </t>
  </si>
  <si>
    <t>Total</t>
  </si>
  <si>
    <t xml:space="preserve">Académie de :  </t>
  </si>
  <si>
    <t>Coche</t>
  </si>
  <si>
    <t>X</t>
  </si>
  <si>
    <t>Date</t>
  </si>
  <si>
    <t>Modalité</t>
  </si>
  <si>
    <t>CCF</t>
  </si>
  <si>
    <t>Ponctuel</t>
  </si>
  <si>
    <t>NOM du professionnel</t>
  </si>
  <si>
    <t>Signature</t>
  </si>
  <si>
    <t>NOM de l'enseignant</t>
  </si>
  <si>
    <t>Barême</t>
  </si>
  <si>
    <t>Note</t>
  </si>
  <si>
    <t>%</t>
  </si>
  <si>
    <t xml:space="preserve">Niveau de performance  </t>
  </si>
  <si>
    <t>Niveau de performance</t>
  </si>
  <si>
    <t>Sous-épreuve EP1 -  BLOC 1 - Techniques de nettoyage et de remise en état</t>
  </si>
  <si>
    <t>Sous-épreuve EP2  - BLOC 2 - Contribution à la qualité des prestations de nettoyage et à la maîtrise des risques biologiques, professionnel et environnementaux</t>
  </si>
  <si>
    <t>C1.2 Réaliser des opérations d'entretien courant manuelles</t>
  </si>
  <si>
    <t>C1.3 Réaliser des opérations d'entretien courant mécanisées</t>
  </si>
  <si>
    <t>C1.4 Superviser des opérations de nettoyage robotisées</t>
  </si>
  <si>
    <t>C1.5 Réaliser des opérations de remise en état manuelles et mécanisées</t>
  </si>
  <si>
    <t>C1.6 Mettre en œuvre des opérations de maintenance de premier niveau</t>
  </si>
  <si>
    <t>C2.1 Réaliser des techniques de bionettoyage</t>
  </si>
  <si>
    <t>C2.2 Intégrer les spécificités du secteur à risques dans son activité de travail</t>
  </si>
  <si>
    <t>C2.3 Appliquer des mesures de prévention dans le cadre de la santé et sécurité au travail</t>
  </si>
  <si>
    <t>C2.4 Appliquer la démarche qualité et environnementale dans le cadre de son activité</t>
  </si>
  <si>
    <t xml:space="preserve">C2.5 Adapter l'attitude et la communication professionnelle en fonction du contexte et de l'interlocuteur </t>
  </si>
  <si>
    <t xml:space="preserve">EP1A - Techniques d'entretien courant </t>
  </si>
  <si>
    <t xml:space="preserve">EP1B Techniques de remise en état 
Evaluation pratique et orale </t>
  </si>
  <si>
    <t xml:space="preserve">EP2  Qualité des prestations et maîtrise des risques </t>
  </si>
  <si>
    <t xml:space="preserve">Epreuve pratique et orale en établissement </t>
  </si>
  <si>
    <t xml:space="preserve">EP2 - Qualité des prestations et maîtrise des risques </t>
  </si>
  <si>
    <t xml:space="preserve">EP2B Qualité des prestations </t>
  </si>
  <si>
    <t>Sélectionner l'information utile à son intervention</t>
  </si>
  <si>
    <t>Préparer les matériels, les produits et les consommables pour son intervention</t>
  </si>
  <si>
    <t>Respecter la chronologie pertinente des activités en tenant compte des différentes contraintes (locaux, temps, installations)</t>
  </si>
  <si>
    <t>Repérer et signaler les anomalies ou détériorations déjà présentes avant l'intervention</t>
  </si>
  <si>
    <t>Maîtriser la technique d'entretien courant manuelle</t>
  </si>
  <si>
    <t>Maîtriser la technique d'entretien mécanisé</t>
  </si>
  <si>
    <t>Sélectionner l'information utile à l'intervention du robot</t>
  </si>
  <si>
    <t xml:space="preserve">Réagir à des dysfonctionnements du robot </t>
  </si>
  <si>
    <t xml:space="preserve">Renseigner le carnet de suivi d'entretien de l'appareil </t>
  </si>
  <si>
    <t xml:space="preserve">Entretenir correctement les équipements, matériels et accessoires selon le protocole et guides d'utilisation mis en place </t>
  </si>
  <si>
    <t>Signaler les besoins en matériel et pièces détachées selon la procédure</t>
  </si>
  <si>
    <t xml:space="preserve">Signaler les dysfonctionnements selon la procédure </t>
  </si>
  <si>
    <t>Maîtriser la technique de remise en état manuelle et  mécanisée</t>
  </si>
  <si>
    <t xml:space="preserve">Maîtriser les techniques manuelles et mécanisées de bionettoyage selon les protocoles et modes opératoires mis en place </t>
  </si>
  <si>
    <t xml:space="preserve">Appliquer les mesures liées à la transition écologiques (écogestes) </t>
  </si>
  <si>
    <t>Réaliser l'auto-contrôle conformément à la procédure</t>
  </si>
  <si>
    <t>Identifier les caractéristiques spécifiques du secteur à risque et de la zone d'intervention</t>
  </si>
  <si>
    <t xml:space="preserve">Réagir efficacement face à une situation non prévue </t>
  </si>
  <si>
    <t>Respecter les procédures, les protocoles adaptés au secteur à risque</t>
  </si>
  <si>
    <t xml:space="preserve">Utiliser les moyens de prévention et de protection conformément aux protocoles </t>
  </si>
  <si>
    <t>Repérer les dangers et risques dans son activité professionnelle</t>
  </si>
  <si>
    <t xml:space="preserve">Utiliser les moyens de prévention et de protection </t>
  </si>
  <si>
    <t>Signaler  et baliser la zone d'intervention</t>
  </si>
  <si>
    <t xml:space="preserve">Prendre en compte les règles d'hygiène et de sécurité pour choisir sa tenue et les EPI adaptés </t>
  </si>
  <si>
    <t>Respecter les procédures et protocoles mis en place</t>
  </si>
  <si>
    <t>Prendre en compte le résultat attendu conformément au travail prescrit</t>
  </si>
  <si>
    <t>Choisir le programme de nettoyage , mettre en route le robot en fonction du contexte de l'intervention</t>
  </si>
  <si>
    <t xml:space="preserve">Surveiller sur site ou à distance le bon déroulement et le résultat du nettoyage </t>
  </si>
  <si>
    <t xml:space="preserve">Participer à la traçabilité conformément à la procédure prévue </t>
  </si>
  <si>
    <t>Transmettre les informations conformément à la procédure</t>
  </si>
  <si>
    <t>Prendre en compte la coactivité</t>
  </si>
  <si>
    <t xml:space="preserve">Respecter les circuits d'évacuation et stocker en fonction de la nature des déchets </t>
  </si>
  <si>
    <t xml:space="preserve">Mettre en place les contrôles qualité </t>
  </si>
  <si>
    <t xml:space="preserve">Signaler les anomalies, les dysfonctionnements et mettre en place des mesures correctives conformément aux procédures </t>
  </si>
  <si>
    <t xml:space="preserve">Réaliser un compte rendu écrit ou oral </t>
  </si>
  <si>
    <t xml:space="preserve">Adapter son registre de langage selon son interlocuteur (hors hiérarchie) </t>
  </si>
  <si>
    <t>Sélectionner les informations à transmettre à la hiérarchie</t>
  </si>
  <si>
    <t>Montrer une attitude professionnelle adaptée à la situation et à sa fonction dans l'entreprise</t>
  </si>
  <si>
    <t>Communiquer avec la hiérarchie ou les collègues en utilisant un vocabulaire technique avec les outils adaptés</t>
  </si>
  <si>
    <t xml:space="preserve">Appliquer les mesures liées à la politique RSE de l'entreprise </t>
  </si>
  <si>
    <t>MODALITÉ</t>
  </si>
  <si>
    <t>NOM et Prénom du candidat</t>
  </si>
  <si>
    <t xml:space="preserve">Lieu et date de l'évaluation </t>
  </si>
  <si>
    <t>Nom de l'Entreprise</t>
  </si>
  <si>
    <t>En établissement scolaire</t>
  </si>
  <si>
    <r>
      <t>COMP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 xml:space="preserve">TENCE </t>
    </r>
  </si>
  <si>
    <t>Total 1</t>
  </si>
  <si>
    <t>Compétence non acquise / non maîtrisée</t>
  </si>
  <si>
    <t>Total 2</t>
  </si>
  <si>
    <t>Total 3</t>
  </si>
  <si>
    <t>TOTAL sur 80</t>
  </si>
  <si>
    <t>Observations</t>
  </si>
  <si>
    <t xml:space="preserve">Lieu </t>
  </si>
  <si>
    <t xml:space="preserve">Total 1 + Total 2 + Total 3 = TOTAL sur 40 </t>
  </si>
  <si>
    <t>Durée : 4 heures</t>
  </si>
  <si>
    <t xml:space="preserve">COMPÉTENCE </t>
  </si>
  <si>
    <t xml:space="preserve">Partie A : Bionettoyage et prévention en secteurs à risques </t>
  </si>
  <si>
    <t xml:space="preserve">OBSERVATIONS </t>
  </si>
  <si>
    <t xml:space="preserve">TOTAL sur 80 </t>
  </si>
  <si>
    <t>TOTAL sur 40</t>
  </si>
  <si>
    <t xml:space="preserve">EVALUATION ORALE </t>
  </si>
  <si>
    <t>TOTAL sur 20</t>
  </si>
  <si>
    <t xml:space="preserve">TOTAL sur 60 </t>
  </si>
  <si>
    <t>C1.1 Organiser son intervention professionnelle</t>
  </si>
  <si>
    <t>C1.3 Réaliser des opérations d'entretien mécanisées</t>
  </si>
  <si>
    <t xml:space="preserve">C2.3 Appliquer des mesures de prévention dans le cadre de la santé et sécurité au travail </t>
  </si>
  <si>
    <t>Modalité CCF</t>
  </si>
  <si>
    <t>%age d'acquisition du bloc 1 :</t>
  </si>
  <si>
    <t xml:space="preserve"> </t>
  </si>
  <si>
    <t>%age d'acquisition du bloc 2 :</t>
  </si>
  <si>
    <t xml:space="preserve">Modalité CCF </t>
  </si>
  <si>
    <t>Prendre en compte les règles d'hygiène et de sécurité préconisées</t>
  </si>
  <si>
    <t xml:space="preserve">L'épreuve EP1 comprend 2 parties pouvant être dissociées dans le temps UP1 A et UP1 B 
Bilan de la PFMP </t>
  </si>
  <si>
    <t xml:space="preserve">L'épreuve EP1 comprend 2 parties pouvant être dissociées dans le temps UP1 A et UP1 B  </t>
  </si>
  <si>
    <t xml:space="preserve">Fiches descriptives </t>
  </si>
  <si>
    <t>CAP 
PROPRETE ET PREVENTION DES BIOCONTAMINATIONS
Epreuves professionnelles</t>
  </si>
  <si>
    <t xml:space="preserve">Renseigner et enregistrer les documents d'exploitation et de traçabilité 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</si>
</sst>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[$-40C]dd\-mmm\-yy;@"/>
    <numFmt numFmtId="166" formatCode="0.0%"/>
    <numFmt numFmtId="167" formatCode="_-* #,##0.0\ _€_-;\-* #,##0.0\ _€_-;_-* &quot;-&quot;??\ _€_-;_-@_-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 tint="-4.9989318521683403E-2"/>
      <name val="Arial"/>
      <family val="2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0" tint="-4.9989318521683403E-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83">
    <xf numFmtId="0" fontId="0" fillId="0" borderId="0" xfId="0"/>
    <xf numFmtId="0" fontId="3" fillId="8" borderId="11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7" fillId="7" borderId="24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1" applyFont="1"/>
    <xf numFmtId="0" fontId="0" fillId="0" borderId="0" xfId="0" applyBorder="1" applyAlignment="1"/>
    <xf numFmtId="0" fontId="0" fillId="0" borderId="0" xfId="0" applyBorder="1"/>
    <xf numFmtId="0" fontId="4" fillId="8" borderId="12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Continuous" vertical="center" wrapText="1"/>
    </xf>
    <xf numFmtId="0" fontId="2" fillId="6" borderId="8" xfId="0" applyFont="1" applyFill="1" applyBorder="1" applyAlignment="1">
      <alignment horizontal="centerContinuous" vertical="center" wrapText="1"/>
    </xf>
    <xf numFmtId="0" fontId="0" fillId="0" borderId="0" xfId="0" applyAlignment="1">
      <alignment wrapText="1"/>
    </xf>
    <xf numFmtId="0" fontId="6" fillId="8" borderId="11" xfId="0" applyFont="1" applyFill="1" applyBorder="1" applyAlignment="1">
      <alignment horizontal="centerContinuous" vertical="center"/>
    </xf>
    <xf numFmtId="0" fontId="12" fillId="8" borderId="2" xfId="0" applyFont="1" applyFill="1" applyBorder="1" applyAlignment="1">
      <alignment vertical="center" wrapText="1"/>
    </xf>
    <xf numFmtId="0" fontId="4" fillId="8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vertical="center" wrapText="1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centerContinuous" vertical="center" wrapText="1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5" fillId="0" borderId="4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Continuous" vertical="center" wrapText="1"/>
    </xf>
    <xf numFmtId="0" fontId="5" fillId="5" borderId="2" xfId="0" applyFont="1" applyFill="1" applyBorder="1" applyAlignment="1">
      <alignment horizontal="centerContinuous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Continuous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Continuous" vertical="center"/>
    </xf>
    <xf numFmtId="0" fontId="3" fillId="8" borderId="0" xfId="0" applyFont="1" applyFill="1" applyAlignment="1">
      <alignment vertical="center" wrapText="1"/>
    </xf>
    <xf numFmtId="0" fontId="12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Continuous" vertical="center" wrapText="1"/>
    </xf>
    <xf numFmtId="0" fontId="6" fillId="8" borderId="0" xfId="0" applyFont="1" applyFill="1" applyAlignment="1">
      <alignment horizontal="center" vertical="center"/>
    </xf>
    <xf numFmtId="0" fontId="12" fillId="8" borderId="1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Continuous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Continuous" vertical="center" wrapText="1"/>
    </xf>
    <xf numFmtId="0" fontId="0" fillId="0" borderId="5" xfId="0" applyBorder="1" applyAlignment="1">
      <alignment horizontal="centerContinuous"/>
    </xf>
    <xf numFmtId="0" fontId="6" fillId="9" borderId="14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centerContinuous" vertical="center"/>
    </xf>
    <xf numFmtId="0" fontId="6" fillId="9" borderId="11" xfId="0" applyFont="1" applyFill="1" applyBorder="1" applyAlignment="1" applyProtection="1">
      <alignment horizontal="centerContinuous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14" fillId="8" borderId="11" xfId="0" applyFont="1" applyFill="1" applyBorder="1" applyAlignment="1">
      <alignment vertical="top"/>
    </xf>
    <xf numFmtId="0" fontId="15" fillId="0" borderId="9" xfId="0" applyFont="1" applyBorder="1" applyAlignment="1">
      <alignment horizontal="center" vertical="center"/>
    </xf>
    <xf numFmtId="0" fontId="15" fillId="8" borderId="11" xfId="0" applyFont="1" applyFill="1" applyBorder="1" applyAlignment="1">
      <alignment vertical="center" wrapText="1"/>
    </xf>
    <xf numFmtId="0" fontId="17" fillId="8" borderId="11" xfId="0" applyFont="1" applyFill="1" applyBorder="1" applyAlignment="1">
      <alignment vertical="center" wrapText="1"/>
    </xf>
    <xf numFmtId="0" fontId="18" fillId="8" borderId="2" xfId="0" applyFont="1" applyFill="1" applyBorder="1" applyAlignment="1">
      <alignment horizontal="centerContinuous" vertical="center" wrapText="1"/>
    </xf>
    <xf numFmtId="0" fontId="18" fillId="8" borderId="11" xfId="0" applyFont="1" applyFill="1" applyBorder="1" applyAlignment="1">
      <alignment horizontal="centerContinuous" vertical="center" wrapText="1"/>
    </xf>
    <xf numFmtId="0" fontId="11" fillId="8" borderId="0" xfId="0" applyFont="1" applyFill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15" fillId="8" borderId="7" xfId="0" applyFont="1" applyFill="1" applyBorder="1" applyAlignment="1">
      <alignment vertical="center" wrapText="1"/>
    </xf>
    <xf numFmtId="0" fontId="19" fillId="4" borderId="14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1" xfId="0" applyFont="1" applyBorder="1" applyAlignment="1">
      <alignment horizontal="centerContinuous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Continuous" vertical="center" wrapText="1"/>
    </xf>
    <xf numFmtId="0" fontId="19" fillId="5" borderId="2" xfId="0" applyFont="1" applyFill="1" applyBorder="1" applyAlignment="1">
      <alignment horizontal="centerContinuous" vertical="center" wrapText="1"/>
    </xf>
    <xf numFmtId="0" fontId="19" fillId="5" borderId="1" xfId="0" applyFont="1" applyFill="1" applyBorder="1" applyAlignment="1">
      <alignment horizontal="centerContinuous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vertical="center" wrapText="1"/>
    </xf>
    <xf numFmtId="0" fontId="18" fillId="8" borderId="0" xfId="0" applyFont="1" applyFill="1" applyAlignment="1">
      <alignment horizontal="centerContinuous" vertical="center" wrapText="1"/>
    </xf>
    <xf numFmtId="0" fontId="19" fillId="5" borderId="7" xfId="0" applyFont="1" applyFill="1" applyBorder="1" applyAlignment="1">
      <alignment horizontal="centerContinuous" vertical="center" wrapText="1"/>
    </xf>
    <xf numFmtId="0" fontId="15" fillId="9" borderId="14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centerContinuous" vertical="center"/>
    </xf>
    <xf numFmtId="0" fontId="15" fillId="9" borderId="9" xfId="0" applyFont="1" applyFill="1" applyBorder="1" applyAlignment="1">
      <alignment horizontal="centerContinuous" vertical="center"/>
    </xf>
    <xf numFmtId="0" fontId="15" fillId="9" borderId="2" xfId="0" applyFont="1" applyFill="1" applyBorder="1" applyAlignment="1">
      <alignment horizontal="centerContinuous" vertical="center"/>
    </xf>
    <xf numFmtId="0" fontId="15" fillId="9" borderId="1" xfId="0" applyFont="1" applyFill="1" applyBorder="1" applyAlignment="1" applyProtection="1">
      <alignment horizontal="centerContinuous" vertical="center"/>
      <protection locked="0"/>
    </xf>
    <xf numFmtId="0" fontId="21" fillId="0" borderId="9" xfId="0" applyFont="1" applyBorder="1" applyAlignment="1">
      <alignment horizontal="centerContinuous" vertical="center" wrapText="1"/>
    </xf>
    <xf numFmtId="0" fontId="19" fillId="4" borderId="28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Border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166" fontId="0" fillId="0" borderId="13" xfId="1" applyNumberFormat="1" applyFont="1" applyBorder="1" applyAlignment="1"/>
    <xf numFmtId="9" fontId="0" fillId="0" borderId="13" xfId="1" applyFont="1" applyBorder="1"/>
    <xf numFmtId="0" fontId="7" fillId="10" borderId="37" xfId="0" applyFont="1" applyFill="1" applyBorder="1" applyAlignment="1">
      <alignment vertical="center"/>
    </xf>
    <xf numFmtId="166" fontId="24" fillId="10" borderId="37" xfId="0" applyNumberFormat="1" applyFont="1" applyFill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167" fontId="7" fillId="0" borderId="38" xfId="2" applyNumberFormat="1" applyFont="1" applyBorder="1" applyAlignment="1">
      <alignment horizontal="center" vertical="center"/>
    </xf>
    <xf numFmtId="167" fontId="7" fillId="0" borderId="39" xfId="2" applyNumberFormat="1" applyFont="1" applyBorder="1" applyAlignment="1">
      <alignment horizontal="center" vertical="center"/>
    </xf>
    <xf numFmtId="0" fontId="7" fillId="0" borderId="24" xfId="0" applyFont="1" applyBorder="1" applyAlignment="1"/>
    <xf numFmtId="0" fontId="7" fillId="0" borderId="13" xfId="0" applyFont="1" applyBorder="1" applyAlignment="1"/>
    <xf numFmtId="0" fontId="7" fillId="0" borderId="19" xfId="0" applyFont="1" applyBorder="1" applyAlignment="1"/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/>
    <xf numFmtId="0" fontId="7" fillId="0" borderId="16" xfId="0" applyFont="1" applyBorder="1" applyAlignment="1"/>
    <xf numFmtId="0" fontId="7" fillId="0" borderId="18" xfId="0" applyFont="1" applyBorder="1" applyAlignment="1"/>
    <xf numFmtId="0" fontId="7" fillId="0" borderId="2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3" borderId="23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 wrapText="1"/>
    </xf>
    <xf numFmtId="0" fontId="10" fillId="0" borderId="32" xfId="0" applyFont="1" applyBorder="1" applyAlignment="1" applyProtection="1">
      <alignment horizontal="center" vertical="center" wrapText="1"/>
    </xf>
    <xf numFmtId="0" fontId="10" fillId="0" borderId="33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" fillId="6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left" vertical="center"/>
    </xf>
    <xf numFmtId="165" fontId="4" fillId="0" borderId="6" xfId="0" applyNumberFormat="1" applyFont="1" applyBorder="1" applyAlignment="1" applyProtection="1">
      <alignment horizontal="left" vertical="center" wrapText="1"/>
      <protection locked="0"/>
    </xf>
    <xf numFmtId="165" fontId="4" fillId="0" borderId="7" xfId="0" applyNumberFormat="1" applyFont="1" applyBorder="1" applyAlignment="1" applyProtection="1">
      <alignment horizontal="left" vertical="center" wrapText="1"/>
      <protection locked="0"/>
    </xf>
    <xf numFmtId="165" fontId="4" fillId="0" borderId="5" xfId="0" applyNumberFormat="1" applyFont="1" applyBorder="1" applyAlignment="1" applyProtection="1">
      <alignment horizontal="left" vertical="center" wrapText="1"/>
      <protection locked="0"/>
    </xf>
    <xf numFmtId="0" fontId="4" fillId="9" borderId="26" xfId="0" applyFont="1" applyFill="1" applyBorder="1" applyAlignment="1">
      <alignment horizontal="left" vertical="center"/>
    </xf>
    <xf numFmtId="0" fontId="4" fillId="9" borderId="29" xfId="0" applyFont="1" applyFill="1" applyBorder="1" applyAlignment="1">
      <alignment horizontal="left" vertical="center"/>
    </xf>
    <xf numFmtId="165" fontId="4" fillId="0" borderId="30" xfId="0" applyNumberFormat="1" applyFont="1" applyBorder="1" applyAlignment="1">
      <alignment horizontal="left" vertical="center" wrapText="1"/>
    </xf>
    <xf numFmtId="165" fontId="4" fillId="0" borderId="31" xfId="0" applyNumberFormat="1" applyFont="1" applyBorder="1" applyAlignment="1">
      <alignment horizontal="left" vertical="center" wrapText="1"/>
    </xf>
    <xf numFmtId="165" fontId="4" fillId="0" borderId="32" xfId="0" applyNumberFormat="1" applyFont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 applyProtection="1">
      <alignment horizontal="center" vertical="top"/>
      <protection locked="0"/>
    </xf>
    <xf numFmtId="0" fontId="6" fillId="5" borderId="7" xfId="0" applyFont="1" applyFill="1" applyBorder="1" applyAlignment="1" applyProtection="1">
      <alignment horizontal="center" vertical="top"/>
      <protection locked="0"/>
    </xf>
    <xf numFmtId="0" fontId="6" fillId="5" borderId="5" xfId="0" applyFont="1" applyFill="1" applyBorder="1" applyAlignment="1" applyProtection="1">
      <alignment horizontal="center" vertical="top"/>
      <protection locked="0"/>
    </xf>
    <xf numFmtId="0" fontId="1" fillId="8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top"/>
    </xf>
    <xf numFmtId="0" fontId="6" fillId="8" borderId="11" xfId="0" applyFont="1" applyFill="1" applyBorder="1" applyAlignment="1">
      <alignment horizontal="center" vertical="top"/>
    </xf>
    <xf numFmtId="0" fontId="6" fillId="8" borderId="15" xfId="0" applyFont="1" applyFill="1" applyBorder="1" applyAlignment="1">
      <alignment horizontal="center" vertical="top"/>
    </xf>
    <xf numFmtId="0" fontId="6" fillId="8" borderId="6" xfId="0" applyFont="1" applyFill="1" applyBorder="1" applyAlignment="1" applyProtection="1">
      <alignment horizontal="center" vertical="top" wrapText="1"/>
      <protection locked="0"/>
    </xf>
    <xf numFmtId="0" fontId="6" fillId="8" borderId="7" xfId="0" applyFont="1" applyFill="1" applyBorder="1" applyAlignment="1" applyProtection="1">
      <alignment horizontal="center" vertical="top" wrapText="1"/>
      <protection locked="0"/>
    </xf>
    <xf numFmtId="0" fontId="6" fillId="8" borderId="5" xfId="0" applyFont="1" applyFill="1" applyBorder="1" applyAlignment="1" applyProtection="1">
      <alignment horizontal="center" vertical="top" wrapText="1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top"/>
    </xf>
    <xf numFmtId="0" fontId="6" fillId="5" borderId="15" xfId="0" applyFont="1" applyFill="1" applyBorder="1" applyAlignment="1">
      <alignment horizontal="center" vertical="top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4" borderId="14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4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5" borderId="14" xfId="0" applyFont="1" applyFill="1" applyBorder="1" applyAlignment="1">
      <alignment horizontal="center" vertical="top"/>
    </xf>
    <xf numFmtId="0" fontId="15" fillId="5" borderId="11" xfId="0" applyFont="1" applyFill="1" applyBorder="1" applyAlignment="1">
      <alignment horizontal="center" vertical="top"/>
    </xf>
    <xf numFmtId="0" fontId="15" fillId="5" borderId="15" xfId="0" applyFont="1" applyFill="1" applyBorder="1" applyAlignment="1">
      <alignment horizontal="center" vertical="top"/>
    </xf>
    <xf numFmtId="0" fontId="15" fillId="5" borderId="6" xfId="0" applyFont="1" applyFill="1" applyBorder="1" applyAlignment="1" applyProtection="1">
      <alignment horizontal="center" vertical="top"/>
      <protection locked="0"/>
    </xf>
    <xf numFmtId="0" fontId="15" fillId="5" borderId="7" xfId="0" applyFont="1" applyFill="1" applyBorder="1" applyAlignment="1" applyProtection="1">
      <alignment horizontal="center" vertical="top"/>
      <protection locked="0"/>
    </xf>
    <xf numFmtId="0" fontId="15" fillId="5" borderId="5" xfId="0" applyFont="1" applyFill="1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13" fillId="5" borderId="14" xfId="0" applyFont="1" applyFill="1" applyBorder="1" applyAlignment="1">
      <alignment horizontal="left" vertical="top"/>
    </xf>
    <xf numFmtId="0" fontId="13" fillId="5" borderId="11" xfId="0" applyFont="1" applyFill="1" applyBorder="1" applyAlignment="1">
      <alignment horizontal="left" vertical="top"/>
    </xf>
    <xf numFmtId="0" fontId="13" fillId="5" borderId="15" xfId="0" applyFont="1" applyFill="1" applyBorder="1" applyAlignment="1">
      <alignment horizontal="left" vertical="top"/>
    </xf>
    <xf numFmtId="0" fontId="13" fillId="5" borderId="12" xfId="0" applyFont="1" applyFill="1" applyBorder="1" applyAlignment="1" applyProtection="1">
      <alignment horizontal="center" vertical="top"/>
      <protection locked="0"/>
    </xf>
    <xf numFmtId="0" fontId="13" fillId="5" borderId="0" xfId="0" applyFont="1" applyFill="1" applyBorder="1" applyAlignment="1" applyProtection="1">
      <alignment horizontal="center" vertical="top"/>
      <protection locked="0"/>
    </xf>
    <xf numFmtId="0" fontId="13" fillId="5" borderId="8" xfId="0" applyFont="1" applyFill="1" applyBorder="1" applyAlignment="1" applyProtection="1">
      <alignment horizontal="center" vertical="top"/>
      <protection locked="0"/>
    </xf>
    <xf numFmtId="0" fontId="13" fillId="5" borderId="6" xfId="0" applyFont="1" applyFill="1" applyBorder="1" applyAlignment="1" applyProtection="1">
      <alignment horizontal="center" vertical="top"/>
      <protection locked="0"/>
    </xf>
    <xf numFmtId="0" fontId="13" fillId="5" borderId="7" xfId="0" applyFont="1" applyFill="1" applyBorder="1" applyAlignment="1" applyProtection="1">
      <alignment horizontal="center" vertical="top"/>
      <protection locked="0"/>
    </xf>
    <xf numFmtId="0" fontId="13" fillId="5" borderId="5" xfId="0" applyFont="1" applyFill="1" applyBorder="1" applyAlignment="1" applyProtection="1">
      <alignment horizontal="center" vertical="top"/>
      <protection locked="0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Profil compétences BLOC 1</a:t>
            </a:r>
          </a:p>
        </c:rich>
      </c:tx>
      <c:spPr>
        <a:noFill/>
        <a:ln>
          <a:noFill/>
        </a:ln>
        <a:effectLst/>
      </c:spPr>
    </c:title>
    <c:plotArea>
      <c:layout/>
      <c:radarChart>
        <c:radarStyle val="marker"/>
        <c:ser>
          <c:idx val="0"/>
          <c:order val="0"/>
          <c:tx>
            <c:strRef>
              <c:f>Synthèse!$M$10</c:f>
              <c:strCache>
                <c:ptCount val="1"/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Synthèse!$M$11:$M$16</c:f>
              <c:strCache>
                <c:ptCount val="6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C1.4</c:v>
                </c:pt>
                <c:pt idx="4">
                  <c:v>C1.5</c:v>
                </c:pt>
                <c:pt idx="5">
                  <c:v>C1.6</c:v>
                </c:pt>
              </c:strCache>
            </c:strRef>
          </c:cat>
          <c:val>
            <c:numRef>
              <c:f>Synthèse!$M$11:$M$16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26-48DB-98EE-1109C79CC1E0}"/>
            </c:ext>
          </c:extLst>
        </c:ser>
        <c:ser>
          <c:idx val="1"/>
          <c:order val="1"/>
          <c:tx>
            <c:strRef>
              <c:f>Synthèse!$L$10</c:f>
              <c:strCache>
                <c:ptCount val="1"/>
                <c:pt idx="0">
                  <c:v>%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val>
            <c:numRef>
              <c:f>Synthèse!$L$11:$L$16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526-48DB-98EE-1109C79CC1E0}"/>
            </c:ext>
          </c:extLst>
        </c:ser>
        <c:dLbls/>
        <c:axId val="88245760"/>
        <c:axId val="88247680"/>
      </c:radarChart>
      <c:catAx>
        <c:axId val="882457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247680"/>
        <c:crosses val="autoZero"/>
        <c:auto val="1"/>
        <c:lblAlgn val="ctr"/>
        <c:lblOffset val="100"/>
      </c:catAx>
      <c:valAx>
        <c:axId val="882476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24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Profil compétences BLOC 2</a:t>
            </a:r>
          </a:p>
        </c:rich>
      </c:tx>
      <c:spPr>
        <a:noFill/>
        <a:ln>
          <a:noFill/>
        </a:ln>
        <a:effectLst/>
      </c:spPr>
    </c:title>
    <c:plotArea>
      <c:layout/>
      <c:radarChart>
        <c:radarStyle val="marker"/>
        <c:ser>
          <c:idx val="0"/>
          <c:order val="0"/>
          <c:tx>
            <c:strRef>
              <c:f>Synthèse!$M$20</c:f>
              <c:strCache>
                <c:ptCount val="1"/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Synthèse!$M$21:$M$25</c:f>
              <c:strCache>
                <c:ptCount val="5"/>
                <c:pt idx="0">
                  <c:v>C2.1</c:v>
                </c:pt>
                <c:pt idx="1">
                  <c:v>C2.2</c:v>
                </c:pt>
                <c:pt idx="2">
                  <c:v>C2.3</c:v>
                </c:pt>
                <c:pt idx="3">
                  <c:v>C2.4</c:v>
                </c:pt>
                <c:pt idx="4">
                  <c:v>C2.5</c:v>
                </c:pt>
              </c:strCache>
            </c:strRef>
          </c:cat>
          <c:val>
            <c:numRef>
              <c:f>Synthèse!$M$21:$M$25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D0-4772-B6BB-737C07C3FEB5}"/>
            </c:ext>
          </c:extLst>
        </c:ser>
        <c:ser>
          <c:idx val="1"/>
          <c:order val="1"/>
          <c:tx>
            <c:strRef>
              <c:f>Synthèse!$L$23:$L$28</c:f>
              <c:strCache>
                <c:ptCount val="1"/>
                <c:pt idx="0">
                  <c:v>0% 0% 0% 0%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Synthèse!$M$21:$M$25</c:f>
              <c:strCache>
                <c:ptCount val="5"/>
                <c:pt idx="0">
                  <c:v>C2.1</c:v>
                </c:pt>
                <c:pt idx="1">
                  <c:v>C2.2</c:v>
                </c:pt>
                <c:pt idx="2">
                  <c:v>C2.3</c:v>
                </c:pt>
                <c:pt idx="3">
                  <c:v>C2.4</c:v>
                </c:pt>
                <c:pt idx="4">
                  <c:v>C2.5</c:v>
                </c:pt>
              </c:strCache>
            </c:strRef>
          </c:cat>
          <c:val>
            <c:numRef>
              <c:f>Synthèse!$L$21:$L$25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D0-4772-B6BB-737C07C3FEB5}"/>
            </c:ext>
          </c:extLst>
        </c:ser>
        <c:dLbls/>
        <c:axId val="98695040"/>
        <c:axId val="98696576"/>
      </c:radarChart>
      <c:catAx>
        <c:axId val="986950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96576"/>
        <c:crosses val="autoZero"/>
        <c:auto val="1"/>
        <c:lblAlgn val="ctr"/>
        <c:lblOffset val="100"/>
      </c:catAx>
      <c:valAx>
        <c:axId val="986965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9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1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/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21167</xdr:colOff>
      <xdr:row>9</xdr:row>
      <xdr:rowOff>25400</xdr:rowOff>
    </xdr:from>
    <xdr:to>
      <xdr:col>18</xdr:col>
      <xdr:colOff>52916</xdr:colOff>
      <xdr:row>16</xdr:row>
      <xdr:rowOff>190500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6081824C-1E35-4EFA-8C48-043EB2AAE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18</xdr:row>
      <xdr:rowOff>0</xdr:rowOff>
    </xdr:from>
    <xdr:to>
      <xdr:col>18</xdr:col>
      <xdr:colOff>31749</xdr:colOff>
      <xdr:row>24</xdr:row>
      <xdr:rowOff>210680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24AE2535-83CA-45C2-93A0-20C722AA7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rgb="FFFFC000"/>
  </sheetPr>
  <dimension ref="A1:M29"/>
  <sheetViews>
    <sheetView zoomScale="68" zoomScaleNormal="68" workbookViewId="0">
      <selection activeCell="B3" sqref="B3:G3"/>
    </sheetView>
  </sheetViews>
  <sheetFormatPr baseColWidth="10" defaultRowHeight="15"/>
  <cols>
    <col min="1" max="1" width="31.85546875" customWidth="1"/>
    <col min="2" max="2" width="31.42578125" customWidth="1"/>
    <col min="8" max="8" width="9.42578125" customWidth="1"/>
    <col min="9" max="10" width="11.42578125" hidden="1" customWidth="1"/>
    <col min="11" max="11" width="7.140625" customWidth="1"/>
    <col min="12" max="12" width="7.42578125" customWidth="1"/>
    <col min="13" max="13" width="6.7109375" customWidth="1"/>
  </cols>
  <sheetData>
    <row r="1" spans="1:13" ht="103.5" customHeight="1" thickBot="1">
      <c r="A1" s="119" t="s">
        <v>116</v>
      </c>
      <c r="B1" s="120"/>
      <c r="C1" s="120"/>
      <c r="D1" s="120"/>
      <c r="E1" s="120"/>
      <c r="F1" s="120"/>
      <c r="G1" s="121"/>
    </row>
    <row r="2" spans="1:13" ht="21.75" customHeight="1" thickBot="1">
      <c r="A2" s="125"/>
      <c r="B2" s="126"/>
      <c r="C2" s="126"/>
      <c r="D2" s="126"/>
      <c r="E2" s="126"/>
      <c r="F2" s="126"/>
      <c r="G2" s="126"/>
    </row>
    <row r="3" spans="1:13" ht="24.95" customHeight="1">
      <c r="A3" s="2" t="s">
        <v>8</v>
      </c>
      <c r="B3" s="127"/>
      <c r="C3" s="127"/>
      <c r="D3" s="127"/>
      <c r="E3" s="127"/>
      <c r="F3" s="127"/>
      <c r="G3" s="128"/>
    </row>
    <row r="4" spans="1:13" ht="24.95" customHeight="1">
      <c r="A4" s="3" t="s">
        <v>0</v>
      </c>
      <c r="B4" s="129"/>
      <c r="C4" s="129"/>
      <c r="D4" s="129"/>
      <c r="E4" s="129"/>
      <c r="F4" s="129"/>
      <c r="G4" s="130"/>
    </row>
    <row r="5" spans="1:13" ht="24.95" customHeight="1">
      <c r="A5" s="3" t="s">
        <v>2</v>
      </c>
      <c r="B5" s="129"/>
      <c r="C5" s="129"/>
      <c r="D5" s="129"/>
      <c r="E5" s="129"/>
      <c r="F5" s="129"/>
      <c r="G5" s="130"/>
    </row>
    <row r="6" spans="1:13" ht="24.95" customHeight="1" thickBot="1">
      <c r="A6" s="4" t="s">
        <v>3</v>
      </c>
      <c r="B6" s="131"/>
      <c r="C6" s="131"/>
      <c r="D6" s="131"/>
      <c r="E6" s="131"/>
      <c r="F6" s="131"/>
      <c r="G6" s="132"/>
    </row>
    <row r="7" spans="1:13">
      <c r="A7" s="133"/>
      <c r="B7" s="133"/>
      <c r="C7" s="133"/>
      <c r="D7" s="133"/>
      <c r="E7" s="133"/>
      <c r="F7" s="133"/>
      <c r="G7" s="133"/>
    </row>
    <row r="8" spans="1:13" ht="16.5" customHeight="1" thickBot="1">
      <c r="A8" s="134"/>
      <c r="B8" s="134"/>
      <c r="C8" s="134"/>
      <c r="D8" s="134"/>
      <c r="E8" s="134"/>
      <c r="F8" s="134"/>
      <c r="G8" s="134"/>
    </row>
    <row r="9" spans="1:13" ht="16.5" thickBot="1">
      <c r="A9" s="122" t="s">
        <v>23</v>
      </c>
      <c r="B9" s="123"/>
      <c r="C9" s="123"/>
      <c r="D9" s="123"/>
      <c r="E9" s="123"/>
      <c r="F9" s="123"/>
      <c r="G9" s="124"/>
    </row>
    <row r="10" spans="1:13" ht="33" customHeight="1" thickBot="1">
      <c r="A10" s="104" t="s">
        <v>1</v>
      </c>
      <c r="B10" s="105"/>
      <c r="C10" s="105"/>
      <c r="D10" s="105"/>
      <c r="E10" s="105"/>
      <c r="F10" s="105"/>
      <c r="G10" s="106"/>
      <c r="H10" s="9" t="s">
        <v>18</v>
      </c>
      <c r="J10" s="9"/>
      <c r="K10" s="9" t="s">
        <v>19</v>
      </c>
      <c r="L10" s="9" t="s">
        <v>20</v>
      </c>
    </row>
    <row r="11" spans="1:13" ht="15.75">
      <c r="A11" s="107" t="s">
        <v>104</v>
      </c>
      <c r="B11" s="108"/>
      <c r="C11" s="108"/>
      <c r="D11" s="108"/>
      <c r="E11" s="108"/>
      <c r="F11" s="108"/>
      <c r="G11" s="109"/>
      <c r="H11" s="10">
        <f>+'EP1 Partie A'!Q10</f>
        <v>10</v>
      </c>
      <c r="I11">
        <f>'EP1 Partie A'!K9</f>
        <v>0</v>
      </c>
      <c r="K11">
        <f>(+I11+J11)*2</f>
        <v>0</v>
      </c>
      <c r="L11" s="11">
        <f>+K11/H11</f>
        <v>0</v>
      </c>
      <c r="M11" t="str">
        <f>+LEFT(A11,4)</f>
        <v>C1.1</v>
      </c>
    </row>
    <row r="12" spans="1:13" ht="15.75">
      <c r="A12" s="101" t="s">
        <v>25</v>
      </c>
      <c r="B12" s="102"/>
      <c r="C12" s="102"/>
      <c r="D12" s="102"/>
      <c r="E12" s="102"/>
      <c r="F12" s="102"/>
      <c r="G12" s="103"/>
      <c r="H12" s="10">
        <f>+'EP1 Partie A'!Q16</f>
        <v>15</v>
      </c>
      <c r="I12">
        <f>'EP1 Partie A'!K15</f>
        <v>0</v>
      </c>
      <c r="K12">
        <f t="shared" ref="K12:K16" si="0">(+I12+J12)*2</f>
        <v>0</v>
      </c>
      <c r="L12" s="11">
        <f t="shared" ref="L12:L16" si="1">+K12/H12</f>
        <v>0</v>
      </c>
      <c r="M12" t="str">
        <f t="shared" ref="M12:M16" si="2">+LEFT(A12,4)</f>
        <v>C1.2</v>
      </c>
    </row>
    <row r="13" spans="1:13" ht="15.75">
      <c r="A13" s="101" t="s">
        <v>26</v>
      </c>
      <c r="B13" s="102"/>
      <c r="C13" s="102"/>
      <c r="D13" s="102"/>
      <c r="E13" s="102"/>
      <c r="F13" s="102"/>
      <c r="G13" s="103"/>
      <c r="H13" s="10">
        <f>+'EP1 Partie A'!Q22</f>
        <v>15</v>
      </c>
      <c r="I13">
        <f>'EP1 Partie A'!K21</f>
        <v>0</v>
      </c>
      <c r="K13">
        <f t="shared" si="0"/>
        <v>0</v>
      </c>
      <c r="L13" s="11">
        <f t="shared" si="1"/>
        <v>0</v>
      </c>
      <c r="M13" t="str">
        <f t="shared" si="2"/>
        <v>C1.3</v>
      </c>
    </row>
    <row r="14" spans="1:13" ht="15.75">
      <c r="A14" s="101" t="s">
        <v>27</v>
      </c>
      <c r="B14" s="102"/>
      <c r="C14" s="102"/>
      <c r="D14" s="102"/>
      <c r="E14" s="102"/>
      <c r="F14" s="102"/>
      <c r="G14" s="103"/>
      <c r="H14" s="10">
        <f>+'EP1 Partie B'!Q10</f>
        <v>12</v>
      </c>
      <c r="J14">
        <f>'EP1 Partie B'!K9</f>
        <v>0</v>
      </c>
      <c r="K14">
        <f t="shared" si="0"/>
        <v>0</v>
      </c>
      <c r="L14" s="11">
        <f t="shared" si="1"/>
        <v>0</v>
      </c>
      <c r="M14" t="str">
        <f t="shared" si="2"/>
        <v>C1.4</v>
      </c>
    </row>
    <row r="15" spans="1:13" ht="15.75">
      <c r="A15" s="101" t="s">
        <v>28</v>
      </c>
      <c r="B15" s="102"/>
      <c r="C15" s="102"/>
      <c r="D15" s="102"/>
      <c r="E15" s="102"/>
      <c r="F15" s="102"/>
      <c r="G15" s="103"/>
      <c r="H15" s="10">
        <f>+'EP1 Partie B'!Q16</f>
        <v>15</v>
      </c>
      <c r="J15">
        <f>'EP1 Partie B'!K15</f>
        <v>0</v>
      </c>
      <c r="K15">
        <f t="shared" si="0"/>
        <v>0</v>
      </c>
      <c r="L15" s="11">
        <f t="shared" si="1"/>
        <v>0</v>
      </c>
      <c r="M15" t="str">
        <f t="shared" si="2"/>
        <v>C1.5</v>
      </c>
    </row>
    <row r="16" spans="1:13" ht="16.5" thickBot="1">
      <c r="A16" s="101" t="s">
        <v>29</v>
      </c>
      <c r="B16" s="102"/>
      <c r="C16" s="102"/>
      <c r="D16" s="102"/>
      <c r="E16" s="102"/>
      <c r="F16" s="102"/>
      <c r="G16" s="103"/>
      <c r="H16" s="10">
        <f>+'EP1 Partie B'!Q22</f>
        <v>13</v>
      </c>
      <c r="J16">
        <f>'EP1 Partie B'!K21</f>
        <v>0</v>
      </c>
      <c r="K16">
        <f t="shared" si="0"/>
        <v>0</v>
      </c>
      <c r="L16" s="11">
        <f t="shared" si="1"/>
        <v>0</v>
      </c>
      <c r="M16" t="str">
        <f t="shared" si="2"/>
        <v>C1.6</v>
      </c>
    </row>
    <row r="17" spans="1:13" ht="15.75" customHeight="1" thickTop="1" thickBot="1">
      <c r="A17" s="95" t="s">
        <v>108</v>
      </c>
      <c r="B17" s="96">
        <f>+K17</f>
        <v>0</v>
      </c>
      <c r="C17" s="99">
        <f>+((SUM(K10:K16)/H17)*100)</f>
        <v>0</v>
      </c>
      <c r="D17" s="100"/>
      <c r="E17" s="100"/>
      <c r="F17" s="100"/>
      <c r="G17" s="100"/>
      <c r="H17" s="91">
        <f>+SUM(H11:H16)*2</f>
        <v>160</v>
      </c>
      <c r="I17" s="92"/>
      <c r="J17" s="92"/>
      <c r="K17" s="93">
        <f>+SUM(K11:K16)/H17</f>
        <v>0</v>
      </c>
      <c r="L17" s="94">
        <f>AVERAGE(L11:L16)</f>
        <v>0</v>
      </c>
      <c r="M17" s="13"/>
    </row>
    <row r="18" spans="1:13" ht="16.5" thickTop="1" thickBot="1">
      <c r="A18" s="97"/>
      <c r="B18" s="97"/>
      <c r="C18" s="97"/>
      <c r="D18" s="97"/>
      <c r="E18" s="97"/>
      <c r="F18" s="97"/>
      <c r="G18" s="97"/>
      <c r="H18" s="12"/>
      <c r="I18" s="13"/>
      <c r="J18" s="13"/>
      <c r="K18" s="12"/>
      <c r="L18" s="13"/>
      <c r="M18" s="13"/>
    </row>
    <row r="19" spans="1:13" ht="29.25" customHeight="1">
      <c r="A19" s="113" t="s">
        <v>24</v>
      </c>
      <c r="B19" s="114"/>
      <c r="C19" s="114"/>
      <c r="D19" s="114"/>
      <c r="E19" s="114"/>
      <c r="F19" s="114"/>
      <c r="G19" s="115"/>
    </row>
    <row r="20" spans="1:13" ht="39" customHeight="1">
      <c r="A20" s="116" t="s">
        <v>4</v>
      </c>
      <c r="B20" s="117"/>
      <c r="C20" s="117"/>
      <c r="D20" s="117"/>
      <c r="E20" s="117"/>
      <c r="F20" s="117"/>
      <c r="G20" s="118"/>
      <c r="H20" s="9" t="s">
        <v>18</v>
      </c>
      <c r="J20" s="9"/>
      <c r="K20" s="9" t="s">
        <v>19</v>
      </c>
      <c r="L20" s="9" t="s">
        <v>20</v>
      </c>
    </row>
    <row r="21" spans="1:13" ht="15.75">
      <c r="A21" s="110" t="s">
        <v>30</v>
      </c>
      <c r="B21" s="111"/>
      <c r="C21" s="111"/>
      <c r="D21" s="111"/>
      <c r="E21" s="111"/>
      <c r="F21" s="111"/>
      <c r="G21" s="112"/>
      <c r="H21" s="10">
        <f>+'EP2 Partie A'!R11</f>
        <v>15</v>
      </c>
      <c r="I21">
        <f>+'EP2 Partie A'!J10</f>
        <v>0</v>
      </c>
      <c r="K21">
        <f>(+I21+J21)*2</f>
        <v>0</v>
      </c>
      <c r="L21" s="11">
        <f>+K21/H21</f>
        <v>0</v>
      </c>
      <c r="M21" t="str">
        <f>+LEFT(A21,4)</f>
        <v>C2.1</v>
      </c>
    </row>
    <row r="22" spans="1:13" ht="15.75">
      <c r="A22" s="110" t="s">
        <v>31</v>
      </c>
      <c r="B22" s="111"/>
      <c r="C22" s="111"/>
      <c r="D22" s="111"/>
      <c r="E22" s="111"/>
      <c r="F22" s="111"/>
      <c r="G22" s="112"/>
      <c r="H22" s="10">
        <f>+'EP2 Partie A'!R17</f>
        <v>13</v>
      </c>
      <c r="I22">
        <f>+'EP2 Partie A'!L16</f>
        <v>0</v>
      </c>
      <c r="K22">
        <f t="shared" ref="K22:K23" si="3">(+I22+J22)*2</f>
        <v>0</v>
      </c>
      <c r="L22" s="11">
        <f t="shared" ref="L22:L25" si="4">+K22/H22</f>
        <v>0</v>
      </c>
      <c r="M22" t="str">
        <f t="shared" ref="M22:M25" si="5">+LEFT(A22,4)</f>
        <v>C2.2</v>
      </c>
    </row>
    <row r="23" spans="1:13" ht="15.75">
      <c r="A23" s="110" t="s">
        <v>32</v>
      </c>
      <c r="B23" s="111"/>
      <c r="C23" s="111"/>
      <c r="D23" s="111"/>
      <c r="E23" s="111"/>
      <c r="F23" s="111"/>
      <c r="G23" s="112"/>
      <c r="H23" s="10">
        <f>+'EP2 Partie A'!R24</f>
        <v>12</v>
      </c>
      <c r="I23">
        <f>+'EP2 Partie A'!L23</f>
        <v>0</v>
      </c>
      <c r="K23">
        <f t="shared" si="3"/>
        <v>0</v>
      </c>
      <c r="L23" s="11">
        <f t="shared" si="4"/>
        <v>0</v>
      </c>
      <c r="M23" t="str">
        <f t="shared" si="5"/>
        <v>C2.3</v>
      </c>
    </row>
    <row r="24" spans="1:13" ht="15.75">
      <c r="A24" s="110" t="s">
        <v>33</v>
      </c>
      <c r="B24" s="111"/>
      <c r="C24" s="111"/>
      <c r="D24" s="111"/>
      <c r="E24" s="111"/>
      <c r="F24" s="111"/>
      <c r="G24" s="112"/>
      <c r="H24" s="10">
        <f>+'EP2 Partie B'!R14</f>
        <v>10</v>
      </c>
      <c r="J24">
        <f>+'EP2 Partie B'!L13</f>
        <v>0</v>
      </c>
      <c r="K24">
        <f>(+I24+J24)*3</f>
        <v>0</v>
      </c>
      <c r="L24" s="11">
        <f t="shared" si="4"/>
        <v>0</v>
      </c>
      <c r="M24" t="str">
        <f t="shared" si="5"/>
        <v>C2.4</v>
      </c>
    </row>
    <row r="25" spans="1:13" ht="16.5" thickBot="1">
      <c r="A25" s="110" t="s">
        <v>34</v>
      </c>
      <c r="B25" s="111"/>
      <c r="C25" s="111"/>
      <c r="D25" s="111"/>
      <c r="E25" s="111"/>
      <c r="F25" s="111"/>
      <c r="G25" s="112"/>
      <c r="H25" s="10">
        <f>+'EP2 Partie B'!R21</f>
        <v>10</v>
      </c>
      <c r="J25">
        <f>+'EP2 Partie B'!L20</f>
        <v>0</v>
      </c>
      <c r="K25">
        <f>(+I25+J25)*3</f>
        <v>0</v>
      </c>
      <c r="L25" s="11">
        <f t="shared" si="4"/>
        <v>0</v>
      </c>
      <c r="M25" t="str">
        <f t="shared" si="5"/>
        <v>C2.5</v>
      </c>
    </row>
    <row r="26" spans="1:13" ht="16.5" customHeight="1" thickTop="1" thickBot="1">
      <c r="A26" s="95" t="s">
        <v>110</v>
      </c>
      <c r="B26" s="96">
        <f>+K26</f>
        <v>0</v>
      </c>
      <c r="C26" s="99">
        <f>+((SUM(K20:K25)/H26)*100)</f>
        <v>0</v>
      </c>
      <c r="D26" s="100"/>
      <c r="E26" s="100"/>
      <c r="F26" s="100"/>
      <c r="G26" s="100"/>
      <c r="H26" s="91">
        <f>+SUM(H21:H23)*2+SUM(H24:H25)*3</f>
        <v>140</v>
      </c>
      <c r="I26" s="92"/>
      <c r="J26" s="92"/>
      <c r="K26" s="93">
        <f>+SUM(K21:K25)/H26</f>
        <v>0</v>
      </c>
      <c r="L26" s="94">
        <f>AVERAGE(L21:L25)</f>
        <v>0</v>
      </c>
      <c r="M26" s="13"/>
    </row>
    <row r="27" spans="1:13" ht="15.75" thickTop="1">
      <c r="A27" s="98"/>
      <c r="B27" s="98"/>
      <c r="C27" s="98"/>
      <c r="D27" s="98"/>
      <c r="E27" s="98"/>
      <c r="F27" s="98"/>
      <c r="G27" s="98"/>
    </row>
    <row r="29" spans="1:13">
      <c r="A29" t="s">
        <v>109</v>
      </c>
    </row>
  </sheetData>
  <sheetProtection sheet="1" objects="1" scenarios="1" selectLockedCells="1"/>
  <mergeCells count="24">
    <mergeCell ref="A1:G1"/>
    <mergeCell ref="A9:G9"/>
    <mergeCell ref="A2:G2"/>
    <mergeCell ref="B3:G3"/>
    <mergeCell ref="B4:G4"/>
    <mergeCell ref="B5:G5"/>
    <mergeCell ref="B6:G6"/>
    <mergeCell ref="A7:G8"/>
    <mergeCell ref="C26:G26"/>
    <mergeCell ref="A15:G15"/>
    <mergeCell ref="A10:G10"/>
    <mergeCell ref="A11:G11"/>
    <mergeCell ref="A12:G12"/>
    <mergeCell ref="A13:G13"/>
    <mergeCell ref="A14:G14"/>
    <mergeCell ref="A25:G25"/>
    <mergeCell ref="A16:G16"/>
    <mergeCell ref="A19:G19"/>
    <mergeCell ref="A20:G20"/>
    <mergeCell ref="A21:G21"/>
    <mergeCell ref="A22:G22"/>
    <mergeCell ref="A23:G23"/>
    <mergeCell ref="A24:G24"/>
    <mergeCell ref="C17:G17"/>
  </mergeCells>
  <conditionalFormatting sqref="C17">
    <cfRule type="dataBar" priority="3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{792D74DB-F83E-419B-B4FD-9538651ED09E}</x14:id>
        </ext>
      </extLst>
    </cfRule>
  </conditionalFormatting>
  <conditionalFormatting sqref="C26">
    <cfRule type="dataBar" priority="1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{21055C94-5171-4E09-BC7E-DE1222105D92}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92D74DB-F83E-419B-B4FD-9538651ED09E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C17</xm:sqref>
        </x14:conditionalFormatting>
        <x14:conditionalFormatting xmlns:xm="http://schemas.microsoft.com/office/excel/2006/main">
          <x14:cfRule type="dataBar" id="{21055C94-5171-4E09-BC7E-DE1222105D92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  <pageSetUpPr fitToPage="1"/>
  </sheetPr>
  <dimension ref="A1:Q35"/>
  <sheetViews>
    <sheetView zoomScale="80" zoomScaleNormal="80" workbookViewId="0">
      <selection activeCell="H4" sqref="H4:Q4"/>
    </sheetView>
  </sheetViews>
  <sheetFormatPr baseColWidth="10" defaultRowHeight="15"/>
  <cols>
    <col min="3" max="15" width="7.7109375" customWidth="1"/>
    <col min="16" max="16" width="10.42578125" customWidth="1"/>
    <col min="17" max="17" width="16.28515625" customWidth="1"/>
  </cols>
  <sheetData>
    <row r="1" spans="1:17" ht="30.75" customHeight="1" thickBot="1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1:17" ht="33" customHeight="1" thickBot="1">
      <c r="A2" s="138" t="s">
        <v>113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40"/>
    </row>
    <row r="3" spans="1:17" ht="16.5" customHeight="1" thickBot="1">
      <c r="A3" s="141" t="s">
        <v>81</v>
      </c>
      <c r="B3" s="142"/>
      <c r="C3" s="142"/>
      <c r="D3" s="142"/>
      <c r="E3" s="142"/>
      <c r="F3" s="142"/>
      <c r="G3" s="142"/>
      <c r="H3" s="22"/>
      <c r="I3" s="22"/>
      <c r="J3" s="22"/>
      <c r="K3" s="23"/>
      <c r="L3" s="143" t="s">
        <v>13</v>
      </c>
      <c r="M3" s="144"/>
      <c r="N3" s="144"/>
      <c r="O3" s="144"/>
      <c r="P3" s="144"/>
      <c r="Q3" s="145"/>
    </row>
    <row r="4" spans="1:17" ht="24.95" customHeight="1" thickBot="1">
      <c r="A4" s="146" t="s">
        <v>82</v>
      </c>
      <c r="B4" s="147"/>
      <c r="C4" s="147"/>
      <c r="D4" s="147"/>
      <c r="E4" s="147"/>
      <c r="F4" s="147"/>
      <c r="G4" s="147"/>
      <c r="H4" s="148"/>
      <c r="I4" s="149"/>
      <c r="J4" s="149"/>
      <c r="K4" s="149"/>
      <c r="L4" s="149"/>
      <c r="M4" s="149"/>
      <c r="N4" s="149"/>
      <c r="O4" s="149"/>
      <c r="P4" s="149"/>
      <c r="Q4" s="150"/>
    </row>
    <row r="5" spans="1:17" s="24" customFormat="1" ht="26.25" customHeight="1" thickBot="1">
      <c r="A5" s="163"/>
      <c r="B5" s="164"/>
      <c r="C5" s="164"/>
      <c r="D5" s="164"/>
      <c r="E5" s="164"/>
      <c r="F5" s="164"/>
      <c r="G5" s="164"/>
      <c r="H5" s="151" t="s">
        <v>11</v>
      </c>
      <c r="I5" s="152"/>
      <c r="J5" s="152"/>
      <c r="K5" s="152"/>
      <c r="L5" s="151" t="s">
        <v>93</v>
      </c>
      <c r="M5" s="152"/>
      <c r="N5" s="152"/>
      <c r="O5" s="152"/>
      <c r="P5" s="155"/>
      <c r="Q5" s="156"/>
    </row>
    <row r="6" spans="1:17" ht="24.95" customHeight="1" thickBot="1">
      <c r="A6" s="165" t="s">
        <v>83</v>
      </c>
      <c r="B6" s="166"/>
      <c r="C6" s="169" t="s">
        <v>84</v>
      </c>
      <c r="D6" s="169"/>
      <c r="E6" s="169"/>
      <c r="F6" s="169"/>
      <c r="G6" s="170"/>
      <c r="H6" s="171"/>
      <c r="I6" s="172"/>
      <c r="J6" s="172"/>
      <c r="K6" s="173"/>
      <c r="L6" s="153"/>
      <c r="M6" s="154"/>
      <c r="N6" s="154"/>
      <c r="O6" s="154"/>
      <c r="P6" s="157"/>
      <c r="Q6" s="158"/>
    </row>
    <row r="7" spans="1:17" ht="24.95" customHeight="1" thickBot="1">
      <c r="A7" s="167"/>
      <c r="B7" s="168"/>
      <c r="C7" s="174" t="s">
        <v>85</v>
      </c>
      <c r="D7" s="174"/>
      <c r="E7" s="174"/>
      <c r="F7" s="174"/>
      <c r="G7" s="175"/>
      <c r="H7" s="176"/>
      <c r="I7" s="177"/>
      <c r="J7" s="177"/>
      <c r="K7" s="178"/>
      <c r="L7" s="153"/>
      <c r="M7" s="154"/>
      <c r="N7" s="154"/>
      <c r="O7" s="154"/>
      <c r="P7" s="159"/>
      <c r="Q7" s="160"/>
    </row>
    <row r="8" spans="1:17" ht="20.25" customHeight="1" thickBot="1">
      <c r="A8" s="161" t="s">
        <v>86</v>
      </c>
      <c r="B8" s="162"/>
      <c r="C8" s="161" t="s">
        <v>21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62"/>
    </row>
    <row r="9" spans="1:17" ht="24.95" customHeight="1" thickBot="1">
      <c r="A9" s="180" t="s">
        <v>104</v>
      </c>
      <c r="B9" s="181"/>
      <c r="C9" s="25"/>
      <c r="D9" s="25"/>
      <c r="E9" s="25"/>
      <c r="F9" s="1"/>
      <c r="G9" s="1"/>
      <c r="H9" s="1"/>
      <c r="I9" s="1"/>
      <c r="J9" s="1"/>
      <c r="K9" s="26">
        <f>IF(K10="X",Q10,IF(I11="X",Q11,IF(G12="X",Q12,IF(E13="X",Q13,0))))</f>
        <v>0</v>
      </c>
      <c r="L9" s="1"/>
      <c r="M9" s="1"/>
      <c r="N9" s="7"/>
      <c r="O9" s="7"/>
      <c r="P9" s="17" t="s">
        <v>87</v>
      </c>
      <c r="Q9" s="8" t="str">
        <f>CONCATENATE(K9," sur ",Q10," points")</f>
        <v>0 sur 10 points</v>
      </c>
    </row>
    <row r="10" spans="1:17" ht="38.25" customHeight="1" thickBot="1">
      <c r="A10" s="182"/>
      <c r="B10" s="183"/>
      <c r="C10" s="27"/>
      <c r="D10" s="27"/>
      <c r="E10" s="28"/>
      <c r="F10" s="28"/>
      <c r="G10" s="28"/>
      <c r="H10" s="28"/>
      <c r="I10" s="28"/>
      <c r="J10" s="28"/>
      <c r="K10" s="29"/>
      <c r="L10" s="30" t="s">
        <v>43</v>
      </c>
      <c r="M10" s="31"/>
      <c r="N10" s="32"/>
      <c r="O10" s="32"/>
      <c r="P10" s="33"/>
      <c r="Q10" s="34">
        <v>10</v>
      </c>
    </row>
    <row r="11" spans="1:17" ht="36" customHeight="1" thickBot="1">
      <c r="A11" s="182"/>
      <c r="B11" s="183"/>
      <c r="C11" s="27"/>
      <c r="D11" s="27"/>
      <c r="E11" s="28"/>
      <c r="F11" s="28"/>
      <c r="G11" s="28"/>
      <c r="H11" s="28"/>
      <c r="I11" s="29"/>
      <c r="J11" s="35" t="s">
        <v>42</v>
      </c>
      <c r="K11" s="36"/>
      <c r="L11" s="36"/>
      <c r="M11" s="36"/>
      <c r="N11" s="36"/>
      <c r="O11" s="32"/>
      <c r="P11" s="33"/>
      <c r="Q11" s="18">
        <v>8</v>
      </c>
    </row>
    <row r="12" spans="1:17" ht="36" customHeight="1" thickBot="1">
      <c r="A12" s="182"/>
      <c r="B12" s="183"/>
      <c r="C12" s="27"/>
      <c r="D12" s="27"/>
      <c r="E12" s="28"/>
      <c r="F12" s="28"/>
      <c r="G12" s="29"/>
      <c r="H12" s="35" t="s">
        <v>44</v>
      </c>
      <c r="I12" s="36"/>
      <c r="J12" s="36"/>
      <c r="K12" s="36"/>
      <c r="L12" s="36"/>
      <c r="M12" s="36"/>
      <c r="N12" s="36"/>
      <c r="O12" s="32"/>
      <c r="P12" s="33"/>
      <c r="Q12" s="5">
        <v>5</v>
      </c>
    </row>
    <row r="13" spans="1:17" ht="36" customHeight="1" thickBot="1">
      <c r="A13" s="182"/>
      <c r="B13" s="183"/>
      <c r="C13" s="15"/>
      <c r="D13" s="37"/>
      <c r="E13" s="29"/>
      <c r="F13" s="186" t="s">
        <v>41</v>
      </c>
      <c r="G13" s="187"/>
      <c r="H13" s="187"/>
      <c r="I13" s="187"/>
      <c r="J13" s="187"/>
      <c r="K13" s="187"/>
      <c r="L13" s="187"/>
      <c r="M13" s="187"/>
      <c r="N13" s="187"/>
      <c r="O13" s="187"/>
      <c r="P13" s="188"/>
      <c r="Q13" s="6">
        <v>2</v>
      </c>
    </row>
    <row r="14" spans="1:17" ht="36" customHeight="1" thickBot="1">
      <c r="A14" s="184"/>
      <c r="B14" s="185"/>
      <c r="C14" s="29"/>
      <c r="D14" s="38" t="s">
        <v>88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>
        <v>0</v>
      </c>
    </row>
    <row r="15" spans="1:17" ht="24.95" customHeight="1" thickBot="1">
      <c r="A15" s="180" t="s">
        <v>25</v>
      </c>
      <c r="B15" s="181"/>
      <c r="C15" s="40"/>
      <c r="D15" s="40"/>
      <c r="E15" s="40"/>
      <c r="F15" s="41"/>
      <c r="G15" s="41"/>
      <c r="H15" s="41"/>
      <c r="I15" s="41"/>
      <c r="J15" s="41"/>
      <c r="K15" s="42">
        <f>IF(K16="X",Q16,IF(I17="X",Q17,IF(G18="X",Q18,IF(E19="X",Q19,0))))</f>
        <v>0</v>
      </c>
      <c r="L15" s="42"/>
      <c r="M15" s="42"/>
      <c r="N15" s="42"/>
      <c r="O15" s="42"/>
      <c r="P15" s="43" t="s">
        <v>89</v>
      </c>
      <c r="Q15" s="8" t="str">
        <f>CONCATENATE(K15," sur ",Q16," points")</f>
        <v>0 sur 15 points</v>
      </c>
    </row>
    <row r="16" spans="1:17" ht="36" customHeight="1" thickBot="1">
      <c r="A16" s="182"/>
      <c r="B16" s="183"/>
      <c r="C16" s="14"/>
      <c r="D16" s="27"/>
      <c r="E16" s="28"/>
      <c r="F16" s="28"/>
      <c r="G16" s="28"/>
      <c r="H16" s="28"/>
      <c r="I16" s="28"/>
      <c r="J16" s="21"/>
      <c r="K16" s="29"/>
      <c r="L16" s="30" t="s">
        <v>66</v>
      </c>
      <c r="M16" s="31"/>
      <c r="N16" s="32"/>
      <c r="O16" s="32"/>
      <c r="P16" s="33"/>
      <c r="Q16" s="34">
        <v>15</v>
      </c>
    </row>
    <row r="17" spans="1:17" ht="36" customHeight="1" thickBot="1">
      <c r="A17" s="182"/>
      <c r="B17" s="183"/>
      <c r="C17" s="14"/>
      <c r="D17" s="27"/>
      <c r="E17" s="28"/>
      <c r="F17" s="28"/>
      <c r="G17" s="28"/>
      <c r="H17" s="19"/>
      <c r="I17" s="29"/>
      <c r="J17" s="35" t="s">
        <v>45</v>
      </c>
      <c r="K17" s="36"/>
      <c r="L17" s="36"/>
      <c r="M17" s="36"/>
      <c r="N17" s="36"/>
      <c r="O17" s="32"/>
      <c r="P17" s="33"/>
      <c r="Q17" s="18">
        <v>12</v>
      </c>
    </row>
    <row r="18" spans="1:17" ht="36" customHeight="1" thickBot="1">
      <c r="A18" s="182"/>
      <c r="B18" s="183"/>
      <c r="C18" s="14"/>
      <c r="D18" s="27"/>
      <c r="E18" s="20"/>
      <c r="F18" s="20"/>
      <c r="G18" s="29"/>
      <c r="H18" s="35" t="s">
        <v>65</v>
      </c>
      <c r="I18" s="36"/>
      <c r="J18" s="36"/>
      <c r="K18" s="36"/>
      <c r="L18" s="36"/>
      <c r="M18" s="36"/>
      <c r="N18" s="36"/>
      <c r="O18" s="32"/>
      <c r="P18" s="33"/>
      <c r="Q18" s="5">
        <v>8</v>
      </c>
    </row>
    <row r="19" spans="1:17" ht="36" customHeight="1" thickBot="1">
      <c r="A19" s="182"/>
      <c r="B19" s="183"/>
      <c r="C19" s="15"/>
      <c r="D19" s="37"/>
      <c r="E19" s="29"/>
      <c r="F19" s="35" t="s">
        <v>64</v>
      </c>
      <c r="G19" s="36"/>
      <c r="H19" s="36"/>
      <c r="I19" s="36"/>
      <c r="J19" s="36"/>
      <c r="K19" s="36"/>
      <c r="L19" s="36"/>
      <c r="M19" s="36"/>
      <c r="N19" s="36"/>
      <c r="O19" s="36"/>
      <c r="P19" s="33"/>
      <c r="Q19" s="6">
        <v>4</v>
      </c>
    </row>
    <row r="20" spans="1:17" ht="36" customHeight="1" thickBot="1">
      <c r="A20" s="184"/>
      <c r="B20" s="185"/>
      <c r="C20" s="29"/>
      <c r="D20" s="35" t="s">
        <v>88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44"/>
      <c r="Q20" s="39">
        <v>0</v>
      </c>
    </row>
    <row r="21" spans="1:17" ht="24.95" customHeight="1" thickBot="1">
      <c r="A21" s="180" t="s">
        <v>105</v>
      </c>
      <c r="B21" s="181"/>
      <c r="C21" s="25"/>
      <c r="D21" s="25"/>
      <c r="E21" s="25"/>
      <c r="F21" s="25"/>
      <c r="G21" s="28"/>
      <c r="H21" s="28"/>
      <c r="I21" s="28"/>
      <c r="J21" s="28"/>
      <c r="K21" s="46">
        <f>IF(K22="X",Q22,IF(I23="X",Q23,IF(G24="X",Q24,IF(E25="X",Q25,0))))</f>
        <v>0</v>
      </c>
      <c r="L21" s="28"/>
      <c r="M21" s="45"/>
      <c r="N21" s="28"/>
      <c r="O21" s="28"/>
      <c r="P21" s="16" t="s">
        <v>90</v>
      </c>
      <c r="Q21" s="8" t="str">
        <f>CONCATENATE(K21," sur ",Q22," points")</f>
        <v>0 sur 15 points</v>
      </c>
    </row>
    <row r="22" spans="1:17" ht="36" customHeight="1" thickBot="1">
      <c r="A22" s="182"/>
      <c r="B22" s="183"/>
      <c r="C22" s="14"/>
      <c r="D22" s="27"/>
      <c r="E22" s="28"/>
      <c r="F22" s="28"/>
      <c r="G22" s="28"/>
      <c r="H22" s="28"/>
      <c r="I22" s="28"/>
      <c r="J22" s="21"/>
      <c r="K22" s="29"/>
      <c r="L22" s="30" t="s">
        <v>66</v>
      </c>
      <c r="M22" s="31"/>
      <c r="N22" s="32"/>
      <c r="O22" s="32"/>
      <c r="P22" s="33"/>
      <c r="Q22" s="34">
        <v>15</v>
      </c>
    </row>
    <row r="23" spans="1:17" ht="36" customHeight="1" thickBot="1">
      <c r="A23" s="182"/>
      <c r="B23" s="183"/>
      <c r="C23" s="27"/>
      <c r="D23" s="27"/>
      <c r="E23" s="28"/>
      <c r="F23" s="28"/>
      <c r="G23" s="28"/>
      <c r="H23" s="28"/>
      <c r="I23" s="29"/>
      <c r="J23" s="35" t="s">
        <v>46</v>
      </c>
      <c r="K23" s="47"/>
      <c r="L23" s="47"/>
      <c r="M23" s="47"/>
      <c r="N23" s="47"/>
      <c r="O23" s="32"/>
      <c r="P23" s="33"/>
      <c r="Q23" s="48">
        <v>12</v>
      </c>
    </row>
    <row r="24" spans="1:17" ht="36" customHeight="1" thickBot="1">
      <c r="A24" s="182"/>
      <c r="B24" s="183"/>
      <c r="C24" s="27"/>
      <c r="D24" s="27"/>
      <c r="E24" s="28"/>
      <c r="F24" s="28"/>
      <c r="G24" s="29"/>
      <c r="H24" s="35" t="s">
        <v>65</v>
      </c>
      <c r="I24" s="36"/>
      <c r="J24" s="36"/>
      <c r="K24" s="36"/>
      <c r="L24" s="36"/>
      <c r="M24" s="36"/>
      <c r="N24" s="36"/>
      <c r="O24" s="32"/>
      <c r="P24" s="33"/>
      <c r="Q24" s="18">
        <v>8</v>
      </c>
    </row>
    <row r="25" spans="1:17" ht="36" customHeight="1" thickBot="1">
      <c r="A25" s="182"/>
      <c r="B25" s="183"/>
      <c r="C25" s="15"/>
      <c r="D25" s="37"/>
      <c r="E25" s="29"/>
      <c r="F25" s="35" t="s">
        <v>64</v>
      </c>
      <c r="G25" s="36"/>
      <c r="H25" s="49"/>
      <c r="I25" s="49"/>
      <c r="J25" s="49"/>
      <c r="K25" s="49"/>
      <c r="L25" s="49"/>
      <c r="M25" s="49"/>
      <c r="N25" s="49"/>
      <c r="O25" s="49"/>
      <c r="P25" s="50"/>
      <c r="Q25" s="6">
        <v>4</v>
      </c>
    </row>
    <row r="26" spans="1:17" ht="36" customHeight="1" thickBot="1">
      <c r="A26" s="184"/>
      <c r="B26" s="185"/>
      <c r="C26" s="29"/>
      <c r="D26" s="38" t="s">
        <v>88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>
        <v>0</v>
      </c>
    </row>
    <row r="27" spans="1:17" ht="24.95" customHeight="1" thickBot="1">
      <c r="A27" s="192" t="s">
        <v>94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4"/>
      <c r="Q27" s="89">
        <f>+K21+K15+K9</f>
        <v>0</v>
      </c>
    </row>
    <row r="28" spans="1:17" ht="24.95" customHeight="1" thickBot="1">
      <c r="A28" s="192" t="s">
        <v>91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  <c r="Q28" s="89">
        <f>+Q27*2</f>
        <v>0</v>
      </c>
    </row>
    <row r="29" spans="1:17" ht="18.75" customHeight="1">
      <c r="A29" s="195" t="s">
        <v>92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7"/>
    </row>
    <row r="30" spans="1:17" ht="99.95" customHeight="1" thickBo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200"/>
    </row>
    <row r="31" spans="1:17" ht="26.25" customHeight="1" thickBot="1">
      <c r="A31" s="51" t="s">
        <v>15</v>
      </c>
      <c r="B31" s="52"/>
      <c r="C31" s="201"/>
      <c r="D31" s="202"/>
      <c r="E31" s="202"/>
      <c r="F31" s="202"/>
      <c r="G31" s="202"/>
      <c r="H31" s="203"/>
      <c r="I31" s="52" t="s">
        <v>17</v>
      </c>
      <c r="J31" s="52"/>
      <c r="K31" s="53"/>
      <c r="L31" s="201"/>
      <c r="M31" s="202"/>
      <c r="N31" s="202"/>
      <c r="O31" s="202"/>
      <c r="P31" s="202"/>
      <c r="Q31" s="203"/>
    </row>
    <row r="32" spans="1:17">
      <c r="A32" s="204" t="s">
        <v>16</v>
      </c>
      <c r="B32" s="205"/>
      <c r="C32" s="205"/>
      <c r="D32" s="205"/>
      <c r="E32" s="205"/>
      <c r="F32" s="205"/>
      <c r="G32" s="205"/>
      <c r="H32" s="206"/>
      <c r="I32" s="204" t="s">
        <v>16</v>
      </c>
      <c r="J32" s="205"/>
      <c r="K32" s="205"/>
      <c r="L32" s="205"/>
      <c r="M32" s="205"/>
      <c r="N32" s="205"/>
      <c r="O32" s="205"/>
      <c r="P32" s="205"/>
      <c r="Q32" s="206"/>
    </row>
    <row r="33" spans="1:17" ht="67.5" customHeight="1" thickBot="1">
      <c r="A33" s="189"/>
      <c r="B33" s="190"/>
      <c r="C33" s="190"/>
      <c r="D33" s="190"/>
      <c r="E33" s="190"/>
      <c r="F33" s="190"/>
      <c r="G33" s="190"/>
      <c r="H33" s="191"/>
      <c r="I33" s="189"/>
      <c r="J33" s="190"/>
      <c r="K33" s="190"/>
      <c r="L33" s="190"/>
      <c r="M33" s="190"/>
      <c r="N33" s="190"/>
      <c r="O33" s="190"/>
      <c r="P33" s="190"/>
      <c r="Q33" s="191"/>
    </row>
    <row r="34" spans="1:17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P34" s="9"/>
    </row>
    <row r="35" spans="1:17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</sheetData>
  <sheetProtection sheet="1" objects="1" scenarios="1" selectLockedCells="1"/>
  <mergeCells count="33">
    <mergeCell ref="A9:B14"/>
    <mergeCell ref="A15:B20"/>
    <mergeCell ref="A21:B26"/>
    <mergeCell ref="F13:P13"/>
    <mergeCell ref="A33:H33"/>
    <mergeCell ref="I33:Q33"/>
    <mergeCell ref="A27:P27"/>
    <mergeCell ref="A28:P28"/>
    <mergeCell ref="A29:Q29"/>
    <mergeCell ref="A30:Q30"/>
    <mergeCell ref="C31:H31"/>
    <mergeCell ref="L31:Q31"/>
    <mergeCell ref="A32:H32"/>
    <mergeCell ref="I32:Q32"/>
    <mergeCell ref="L5:O5"/>
    <mergeCell ref="L6:O6"/>
    <mergeCell ref="L7:O7"/>
    <mergeCell ref="P5:Q7"/>
    <mergeCell ref="A8:B8"/>
    <mergeCell ref="A5:G5"/>
    <mergeCell ref="A6:B7"/>
    <mergeCell ref="C6:G6"/>
    <mergeCell ref="H6:K6"/>
    <mergeCell ref="C7:G7"/>
    <mergeCell ref="H7:K7"/>
    <mergeCell ref="H5:K5"/>
    <mergeCell ref="C8:Q8"/>
    <mergeCell ref="A1:Q1"/>
    <mergeCell ref="A2:Q2"/>
    <mergeCell ref="A3:G3"/>
    <mergeCell ref="L3:Q3"/>
    <mergeCell ref="A4:G4"/>
    <mergeCell ref="H4:Q4"/>
  </mergeCells>
  <pageMargins left="0.7" right="0.7" top="0.75" bottom="0.75" header="0.3" footer="0.3"/>
  <pageSetup paperSize="9" scale="58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5C605B-A7C4-4E2E-8EBB-2AFD129629A9}">
          <x14:formula1>
            <xm:f>Parametres!$A$2</xm:f>
          </x14:formula1>
          <xm:sqref>K10 I11 G12 E13 C14 K16 I17 G18 E19 C20 K22 I23 G24 E25 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39997558519241921"/>
    <pageSetUpPr fitToPage="1"/>
  </sheetPr>
  <dimension ref="A1:S35"/>
  <sheetViews>
    <sheetView workbookViewId="0">
      <selection activeCell="H4" sqref="H4:Q4"/>
    </sheetView>
  </sheetViews>
  <sheetFormatPr baseColWidth="10" defaultRowHeight="15"/>
  <cols>
    <col min="3" max="15" width="7.7109375" customWidth="1"/>
    <col min="16" max="16" width="10.42578125" customWidth="1"/>
    <col min="17" max="17" width="16.28515625" customWidth="1"/>
  </cols>
  <sheetData>
    <row r="1" spans="1:19" ht="30.75" customHeight="1" thickBot="1">
      <c r="A1" s="135" t="s">
        <v>36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1:19" ht="33" customHeight="1" thickBot="1">
      <c r="A2" s="209" t="s">
        <v>114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1"/>
    </row>
    <row r="3" spans="1:19" ht="16.5" customHeight="1" thickBot="1">
      <c r="A3" s="141" t="s">
        <v>81</v>
      </c>
      <c r="B3" s="142"/>
      <c r="C3" s="142"/>
      <c r="D3" s="142"/>
      <c r="E3" s="142"/>
      <c r="F3" s="142"/>
      <c r="G3" s="142"/>
      <c r="H3" s="22"/>
      <c r="I3" s="22"/>
      <c r="J3" s="22"/>
      <c r="K3" s="23"/>
      <c r="L3" s="143" t="s">
        <v>13</v>
      </c>
      <c r="M3" s="144"/>
      <c r="N3" s="144"/>
      <c r="O3" s="144"/>
      <c r="P3" s="144"/>
      <c r="Q3" s="145"/>
    </row>
    <row r="4" spans="1:19" ht="24.95" customHeight="1" thickBot="1">
      <c r="A4" s="146" t="s">
        <v>82</v>
      </c>
      <c r="B4" s="147"/>
      <c r="C4" s="147"/>
      <c r="D4" s="147"/>
      <c r="E4" s="147"/>
      <c r="F4" s="147"/>
      <c r="G4" s="147"/>
      <c r="H4" s="148"/>
      <c r="I4" s="149"/>
      <c r="J4" s="149"/>
      <c r="K4" s="149"/>
      <c r="L4" s="149"/>
      <c r="M4" s="149"/>
      <c r="N4" s="149"/>
      <c r="O4" s="149"/>
      <c r="P4" s="149"/>
      <c r="Q4" s="150"/>
    </row>
    <row r="5" spans="1:19" s="24" customFormat="1" ht="26.25" customHeight="1" thickBot="1">
      <c r="A5" s="163"/>
      <c r="B5" s="164"/>
      <c r="C5" s="164"/>
      <c r="D5" s="164"/>
      <c r="E5" s="164"/>
      <c r="F5" s="164"/>
      <c r="G5" s="164"/>
      <c r="H5" s="207" t="s">
        <v>11</v>
      </c>
      <c r="I5" s="208"/>
      <c r="J5" s="208"/>
      <c r="K5" s="208"/>
      <c r="L5" s="207" t="s">
        <v>93</v>
      </c>
      <c r="M5" s="208"/>
      <c r="N5" s="208"/>
      <c r="O5" s="208"/>
      <c r="P5" s="155"/>
      <c r="Q5" s="156"/>
      <c r="S5" s="55"/>
    </row>
    <row r="6" spans="1:19" ht="24.95" customHeight="1" thickBot="1">
      <c r="A6" s="165" t="s">
        <v>83</v>
      </c>
      <c r="B6" s="166"/>
      <c r="C6" s="169" t="s">
        <v>84</v>
      </c>
      <c r="D6" s="169"/>
      <c r="E6" s="169"/>
      <c r="F6" s="169"/>
      <c r="G6" s="170"/>
      <c r="H6" s="176"/>
      <c r="I6" s="177"/>
      <c r="J6" s="177"/>
      <c r="K6" s="178"/>
      <c r="L6" s="176"/>
      <c r="M6" s="177"/>
      <c r="N6" s="177"/>
      <c r="O6" s="178"/>
      <c r="P6" s="159"/>
      <c r="Q6" s="160"/>
    </row>
    <row r="7" spans="1:19" ht="24.95" customHeight="1" thickBot="1">
      <c r="A7" s="167"/>
      <c r="B7" s="168"/>
      <c r="C7" s="174" t="s">
        <v>85</v>
      </c>
      <c r="D7" s="174"/>
      <c r="E7" s="174"/>
      <c r="F7" s="174"/>
      <c r="G7" s="175"/>
      <c r="H7" s="207"/>
      <c r="I7" s="208"/>
      <c r="J7" s="208"/>
      <c r="K7" s="212"/>
      <c r="L7" s="176"/>
      <c r="M7" s="177"/>
      <c r="N7" s="177"/>
      <c r="O7" s="178"/>
      <c r="P7" s="151" t="s">
        <v>95</v>
      </c>
      <c r="Q7" s="213"/>
    </row>
    <row r="8" spans="1:19" ht="20.25" customHeight="1" thickBot="1">
      <c r="A8" s="161" t="s">
        <v>86</v>
      </c>
      <c r="B8" s="162"/>
      <c r="C8" s="161" t="s">
        <v>21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62"/>
    </row>
    <row r="9" spans="1:19" ht="24.95" customHeight="1" thickBot="1">
      <c r="A9" s="180" t="s">
        <v>27</v>
      </c>
      <c r="B9" s="181"/>
      <c r="C9" s="25"/>
      <c r="D9" s="25"/>
      <c r="E9" s="25"/>
      <c r="F9" s="1"/>
      <c r="G9" s="1"/>
      <c r="H9" s="1"/>
      <c r="I9" s="1"/>
      <c r="J9" s="1"/>
      <c r="K9" s="26">
        <f>IF(K10="X",Q10,IF(I11="X",Q11,IF(G12="X",Q12,IF(E13="X",Q13,0))))</f>
        <v>0</v>
      </c>
      <c r="L9" s="1"/>
      <c r="M9" s="1"/>
      <c r="N9" s="7"/>
      <c r="O9" s="7"/>
      <c r="P9" s="17" t="s">
        <v>87</v>
      </c>
      <c r="Q9" s="8" t="str">
        <f>CONCATENATE(K9," sur ",Q10," points")</f>
        <v>0 sur 12 points</v>
      </c>
    </row>
    <row r="10" spans="1:19" ht="36" customHeight="1" thickBot="1">
      <c r="A10" s="182"/>
      <c r="B10" s="183"/>
      <c r="C10" s="27"/>
      <c r="D10" s="27"/>
      <c r="E10" s="28"/>
      <c r="F10" s="28"/>
      <c r="G10" s="28"/>
      <c r="H10" s="28"/>
      <c r="I10" s="28"/>
      <c r="J10" s="28"/>
      <c r="K10" s="29"/>
      <c r="L10" s="30" t="s">
        <v>48</v>
      </c>
      <c r="M10" s="31"/>
      <c r="N10" s="32"/>
      <c r="O10" s="32"/>
      <c r="P10" s="33"/>
      <c r="Q10" s="34">
        <v>12</v>
      </c>
    </row>
    <row r="11" spans="1:19" ht="36" customHeight="1" thickBot="1">
      <c r="A11" s="182"/>
      <c r="B11" s="183"/>
      <c r="C11" s="27"/>
      <c r="D11" s="27"/>
      <c r="E11" s="28"/>
      <c r="F11" s="28"/>
      <c r="G11" s="28"/>
      <c r="H11" s="28"/>
      <c r="I11" s="29"/>
      <c r="J11" s="35" t="s">
        <v>68</v>
      </c>
      <c r="K11" s="36"/>
      <c r="L11" s="36"/>
      <c r="M11" s="36"/>
      <c r="N11" s="36"/>
      <c r="O11" s="32"/>
      <c r="P11" s="33"/>
      <c r="Q11" s="18">
        <v>8</v>
      </c>
    </row>
    <row r="12" spans="1:19" ht="36" customHeight="1" thickBot="1">
      <c r="A12" s="182"/>
      <c r="B12" s="183"/>
      <c r="C12" s="27"/>
      <c r="D12" s="27"/>
      <c r="E12" s="28"/>
      <c r="F12" s="28"/>
      <c r="G12" s="29"/>
      <c r="H12" s="35" t="s">
        <v>67</v>
      </c>
      <c r="I12" s="36"/>
      <c r="J12" s="36"/>
      <c r="K12" s="36"/>
      <c r="L12" s="36"/>
      <c r="M12" s="36"/>
      <c r="N12" s="36"/>
      <c r="O12" s="32"/>
      <c r="P12" s="33"/>
      <c r="Q12" s="5">
        <v>5</v>
      </c>
    </row>
    <row r="13" spans="1:19" ht="36" customHeight="1" thickBot="1">
      <c r="A13" s="182"/>
      <c r="B13" s="183"/>
      <c r="C13" s="15"/>
      <c r="D13" s="37"/>
      <c r="E13" s="29"/>
      <c r="F13" s="186" t="s">
        <v>47</v>
      </c>
      <c r="G13" s="187"/>
      <c r="H13" s="187"/>
      <c r="I13" s="187"/>
      <c r="J13" s="187"/>
      <c r="K13" s="187"/>
      <c r="L13" s="187"/>
      <c r="M13" s="187"/>
      <c r="N13" s="187"/>
      <c r="O13" s="187"/>
      <c r="P13" s="188"/>
      <c r="Q13" s="6">
        <v>3</v>
      </c>
    </row>
    <row r="14" spans="1:19" ht="36" customHeight="1" thickBot="1">
      <c r="A14" s="184"/>
      <c r="B14" s="185"/>
      <c r="C14" s="29"/>
      <c r="D14" s="38" t="s">
        <v>88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>
        <v>0</v>
      </c>
    </row>
    <row r="15" spans="1:19" ht="24.95" customHeight="1" thickBot="1">
      <c r="A15" s="180" t="s">
        <v>28</v>
      </c>
      <c r="B15" s="181"/>
      <c r="C15" s="40"/>
      <c r="D15" s="40"/>
      <c r="E15" s="40"/>
      <c r="F15" s="41"/>
      <c r="G15" s="41"/>
      <c r="H15" s="41"/>
      <c r="I15" s="41"/>
      <c r="J15" s="41"/>
      <c r="K15" s="42">
        <f>IF(K16="X",Q16,IF(I17="X",Q17,IF(G18="X",Q18,IF(E19="X",Q19,0))))</f>
        <v>0</v>
      </c>
      <c r="L15" s="42"/>
      <c r="M15" s="42"/>
      <c r="N15" s="42"/>
      <c r="O15" s="42"/>
      <c r="P15" s="43" t="s">
        <v>89</v>
      </c>
      <c r="Q15" s="8" t="str">
        <f>CONCATENATE(K15," sur ",Q16," points")</f>
        <v>0 sur 15 points</v>
      </c>
    </row>
    <row r="16" spans="1:19" ht="36" customHeight="1" thickBot="1">
      <c r="A16" s="182"/>
      <c r="B16" s="183"/>
      <c r="C16" s="14"/>
      <c r="D16" s="27"/>
      <c r="E16" s="28"/>
      <c r="F16" s="28"/>
      <c r="G16" s="28"/>
      <c r="H16" s="28"/>
      <c r="I16" s="28"/>
      <c r="J16" s="21"/>
      <c r="K16" s="29"/>
      <c r="L16" s="30" t="s">
        <v>66</v>
      </c>
      <c r="M16" s="31"/>
      <c r="N16" s="32"/>
      <c r="O16" s="32"/>
      <c r="P16" s="33"/>
      <c r="Q16" s="34">
        <v>15</v>
      </c>
    </row>
    <row r="17" spans="1:17" ht="36" customHeight="1" thickBot="1">
      <c r="A17" s="182"/>
      <c r="B17" s="183"/>
      <c r="C17" s="14"/>
      <c r="D17" s="27"/>
      <c r="E17" s="28"/>
      <c r="F17" s="28"/>
      <c r="G17" s="28"/>
      <c r="H17" s="19"/>
      <c r="I17" s="29"/>
      <c r="J17" s="35" t="s">
        <v>53</v>
      </c>
      <c r="K17" s="36"/>
      <c r="L17" s="36"/>
      <c r="M17" s="36"/>
      <c r="N17" s="36"/>
      <c r="O17" s="32"/>
      <c r="P17" s="33"/>
      <c r="Q17" s="18">
        <v>12</v>
      </c>
    </row>
    <row r="18" spans="1:17" ht="36" customHeight="1" thickBot="1">
      <c r="A18" s="182"/>
      <c r="B18" s="183"/>
      <c r="C18" s="14"/>
      <c r="D18" s="27"/>
      <c r="E18" s="20"/>
      <c r="F18" s="20"/>
      <c r="G18" s="29"/>
      <c r="H18" s="35" t="s">
        <v>65</v>
      </c>
      <c r="I18" s="36"/>
      <c r="J18" s="36"/>
      <c r="K18" s="36"/>
      <c r="L18" s="36"/>
      <c r="M18" s="36"/>
      <c r="N18" s="36"/>
      <c r="O18" s="32"/>
      <c r="P18" s="33"/>
      <c r="Q18" s="5">
        <v>8</v>
      </c>
    </row>
    <row r="19" spans="1:17" ht="36" customHeight="1" thickBot="1">
      <c r="A19" s="182"/>
      <c r="B19" s="183"/>
      <c r="C19" s="15"/>
      <c r="D19" s="37"/>
      <c r="E19" s="29"/>
      <c r="F19" s="35" t="s">
        <v>112</v>
      </c>
      <c r="G19" s="36"/>
      <c r="H19" s="36"/>
      <c r="I19" s="36"/>
      <c r="J19" s="36"/>
      <c r="K19" s="36"/>
      <c r="L19" s="36"/>
      <c r="M19" s="36"/>
      <c r="N19" s="36"/>
      <c r="O19" s="36"/>
      <c r="P19" s="33"/>
      <c r="Q19" s="6">
        <v>4</v>
      </c>
    </row>
    <row r="20" spans="1:17" ht="36" customHeight="1" thickBot="1">
      <c r="A20" s="184"/>
      <c r="B20" s="185"/>
      <c r="C20" s="29"/>
      <c r="D20" s="35" t="s">
        <v>88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44"/>
      <c r="Q20" s="39">
        <v>0</v>
      </c>
    </row>
    <row r="21" spans="1:17" ht="24.95" customHeight="1" thickBot="1">
      <c r="A21" s="180" t="s">
        <v>29</v>
      </c>
      <c r="B21" s="181"/>
      <c r="C21" s="25"/>
      <c r="D21" s="25"/>
      <c r="E21" s="25"/>
      <c r="F21" s="25"/>
      <c r="G21" s="28"/>
      <c r="H21" s="28"/>
      <c r="I21" s="28"/>
      <c r="J21" s="28"/>
      <c r="K21" s="46">
        <f>IF(K22="X",Q22,IF(I23="X",Q23,IF(G24="X",Q24,IF(E25="X",Q25,0))))</f>
        <v>0</v>
      </c>
      <c r="L21" s="28"/>
      <c r="M21" s="45"/>
      <c r="N21" s="28"/>
      <c r="O21" s="28"/>
      <c r="P21" s="16" t="s">
        <v>90</v>
      </c>
      <c r="Q21" s="8" t="str">
        <f>CONCATENATE(K21," sur ",Q22," points")</f>
        <v>0 sur 13 points</v>
      </c>
    </row>
    <row r="22" spans="1:17" ht="36" customHeight="1" thickBot="1">
      <c r="A22" s="182"/>
      <c r="B22" s="183"/>
      <c r="C22" s="14"/>
      <c r="D22" s="27"/>
      <c r="E22" s="28"/>
      <c r="F22" s="28"/>
      <c r="G22" s="28"/>
      <c r="H22" s="28"/>
      <c r="I22" s="28"/>
      <c r="J22" s="21"/>
      <c r="K22" s="29"/>
      <c r="L22" s="35" t="s">
        <v>52</v>
      </c>
      <c r="M22" s="31"/>
      <c r="N22" s="32"/>
      <c r="O22" s="32"/>
      <c r="P22" s="33"/>
      <c r="Q22" s="34">
        <v>13</v>
      </c>
    </row>
    <row r="23" spans="1:17" ht="36" customHeight="1" thickBot="1">
      <c r="A23" s="182"/>
      <c r="B23" s="183"/>
      <c r="C23" s="27"/>
      <c r="D23" s="27"/>
      <c r="E23" s="28"/>
      <c r="F23" s="28"/>
      <c r="G23" s="28"/>
      <c r="H23" s="28"/>
      <c r="I23" s="29"/>
      <c r="J23" s="35" t="s">
        <v>51</v>
      </c>
      <c r="K23" s="47"/>
      <c r="L23" s="47"/>
      <c r="M23" s="47"/>
      <c r="N23" s="47"/>
      <c r="O23" s="32"/>
      <c r="P23" s="33"/>
      <c r="Q23" s="48">
        <v>10</v>
      </c>
    </row>
    <row r="24" spans="1:17" ht="36" customHeight="1" thickBot="1">
      <c r="A24" s="182"/>
      <c r="B24" s="183"/>
      <c r="C24" s="27"/>
      <c r="D24" s="27"/>
      <c r="E24" s="28"/>
      <c r="F24" s="28"/>
      <c r="G24" s="29"/>
      <c r="H24" s="35" t="s">
        <v>50</v>
      </c>
      <c r="I24" s="36"/>
      <c r="J24" s="36"/>
      <c r="K24" s="36"/>
      <c r="L24" s="36"/>
      <c r="M24" s="36"/>
      <c r="N24" s="36"/>
      <c r="O24" s="32"/>
      <c r="P24" s="33"/>
      <c r="Q24" s="18">
        <v>8</v>
      </c>
    </row>
    <row r="25" spans="1:17" ht="36" customHeight="1" thickBot="1">
      <c r="A25" s="182"/>
      <c r="B25" s="183"/>
      <c r="C25" s="15"/>
      <c r="D25" s="37"/>
      <c r="E25" s="29"/>
      <c r="F25" s="35" t="s">
        <v>49</v>
      </c>
      <c r="G25" s="36"/>
      <c r="H25" s="49"/>
      <c r="I25" s="49"/>
      <c r="J25" s="49"/>
      <c r="K25" s="49"/>
      <c r="L25" s="49"/>
      <c r="M25" s="49"/>
      <c r="N25" s="49"/>
      <c r="O25" s="49"/>
      <c r="P25" s="50"/>
      <c r="Q25" s="6">
        <v>4</v>
      </c>
    </row>
    <row r="26" spans="1:17" ht="36" customHeight="1" thickBot="1">
      <c r="A26" s="184"/>
      <c r="B26" s="185"/>
      <c r="C26" s="29"/>
      <c r="D26" s="38" t="s">
        <v>88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>
        <v>0</v>
      </c>
    </row>
    <row r="27" spans="1:17" ht="24.95" customHeight="1" thickBot="1">
      <c r="A27" s="192" t="s">
        <v>94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4"/>
      <c r="Q27" s="89">
        <f>K9+K15+K21</f>
        <v>0</v>
      </c>
    </row>
    <row r="28" spans="1:17" ht="24.95" customHeight="1" thickBot="1">
      <c r="A28" s="192" t="s">
        <v>91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  <c r="Q28" s="89">
        <f>+Q27*2</f>
        <v>0</v>
      </c>
    </row>
    <row r="29" spans="1:17" ht="18.75" customHeight="1">
      <c r="A29" s="195" t="s">
        <v>92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7"/>
    </row>
    <row r="30" spans="1:17" ht="99.95" customHeight="1" thickBot="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200"/>
    </row>
    <row r="31" spans="1:17" ht="26.25" customHeight="1" thickBot="1">
      <c r="A31" s="51" t="s">
        <v>15</v>
      </c>
      <c r="B31" s="52"/>
      <c r="C31" s="201"/>
      <c r="D31" s="202"/>
      <c r="E31" s="202"/>
      <c r="F31" s="202"/>
      <c r="G31" s="202"/>
      <c r="H31" s="203"/>
      <c r="I31" s="52" t="s">
        <v>17</v>
      </c>
      <c r="J31" s="52"/>
      <c r="K31" s="53"/>
      <c r="L31" s="201"/>
      <c r="M31" s="202"/>
      <c r="N31" s="202"/>
      <c r="O31" s="202"/>
      <c r="P31" s="202"/>
      <c r="Q31" s="203"/>
    </row>
    <row r="32" spans="1:17">
      <c r="A32" s="204" t="s">
        <v>16</v>
      </c>
      <c r="B32" s="205"/>
      <c r="C32" s="205"/>
      <c r="D32" s="205"/>
      <c r="E32" s="205"/>
      <c r="F32" s="205"/>
      <c r="G32" s="205"/>
      <c r="H32" s="206"/>
      <c r="I32" s="204" t="s">
        <v>16</v>
      </c>
      <c r="J32" s="205"/>
      <c r="K32" s="205"/>
      <c r="L32" s="205"/>
      <c r="M32" s="205"/>
      <c r="N32" s="205"/>
      <c r="O32" s="205"/>
      <c r="P32" s="205"/>
      <c r="Q32" s="206"/>
    </row>
    <row r="33" spans="1:17" ht="67.5" customHeight="1" thickBot="1">
      <c r="A33" s="189"/>
      <c r="B33" s="190"/>
      <c r="C33" s="190"/>
      <c r="D33" s="190"/>
      <c r="E33" s="190"/>
      <c r="F33" s="190"/>
      <c r="G33" s="190"/>
      <c r="H33" s="191"/>
      <c r="I33" s="189"/>
      <c r="J33" s="190"/>
      <c r="K33" s="190"/>
      <c r="L33" s="190"/>
      <c r="M33" s="190"/>
      <c r="N33" s="190"/>
      <c r="O33" s="190"/>
      <c r="P33" s="190"/>
      <c r="Q33" s="191"/>
    </row>
    <row r="34" spans="1:17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P34" s="9"/>
    </row>
    <row r="35" spans="1:17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</sheetData>
  <sheetProtection sheet="1" objects="1" scenarios="1" selectLockedCells="1"/>
  <mergeCells count="34">
    <mergeCell ref="A33:H33"/>
    <mergeCell ref="I33:Q33"/>
    <mergeCell ref="A21:B26"/>
    <mergeCell ref="A27:P27"/>
    <mergeCell ref="A28:P28"/>
    <mergeCell ref="A29:Q29"/>
    <mergeCell ref="A30:Q30"/>
    <mergeCell ref="C31:H31"/>
    <mergeCell ref="L31:Q31"/>
    <mergeCell ref="A32:H32"/>
    <mergeCell ref="I32:Q32"/>
    <mergeCell ref="A15:B20"/>
    <mergeCell ref="A8:B8"/>
    <mergeCell ref="A6:B7"/>
    <mergeCell ref="C6:G6"/>
    <mergeCell ref="H6:K6"/>
    <mergeCell ref="C8:Q8"/>
    <mergeCell ref="A9:B14"/>
    <mergeCell ref="F13:P13"/>
    <mergeCell ref="L6:O6"/>
    <mergeCell ref="C7:G7"/>
    <mergeCell ref="H7:K7"/>
    <mergeCell ref="P5:Q6"/>
    <mergeCell ref="P7:Q7"/>
    <mergeCell ref="L7:O7"/>
    <mergeCell ref="A5:G5"/>
    <mergeCell ref="H5:K5"/>
    <mergeCell ref="L5:O5"/>
    <mergeCell ref="A1:Q1"/>
    <mergeCell ref="A2:Q2"/>
    <mergeCell ref="A3:G3"/>
    <mergeCell ref="L3:Q3"/>
    <mergeCell ref="A4:G4"/>
    <mergeCell ref="H4:Q4"/>
  </mergeCells>
  <pageMargins left="0.7" right="0.7" top="0.75" bottom="0.75" header="0.3" footer="0.3"/>
  <pageSetup paperSize="9" scale="58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677A10-6667-40E7-8148-2B61AB3FD99D}">
          <x14:formula1>
            <xm:f>Parametres!$A$2</xm:f>
          </x14:formula1>
          <xm:sqref>K10 I11 G12 E13 C14 K16 I17 G18 E19 C20 K22 I23 G24 E25 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R46"/>
  <sheetViews>
    <sheetView zoomScale="62" zoomScaleNormal="62" workbookViewId="0">
      <selection activeCell="H26" sqref="H26"/>
    </sheetView>
  </sheetViews>
  <sheetFormatPr baseColWidth="10" defaultRowHeight="15"/>
  <cols>
    <col min="1" max="1" width="26" customWidth="1"/>
    <col min="18" max="18" width="28.28515625" customWidth="1"/>
  </cols>
  <sheetData>
    <row r="1" spans="1:18" ht="23.25">
      <c r="A1" s="220" t="s">
        <v>37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2"/>
    </row>
    <row r="2" spans="1:18" ht="24" thickBot="1">
      <c r="A2" s="223" t="s">
        <v>97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5"/>
    </row>
    <row r="3" spans="1:18" ht="24" thickBot="1">
      <c r="A3" s="223" t="s">
        <v>38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5"/>
    </row>
    <row r="4" spans="1:18">
      <c r="A4" s="226" t="s">
        <v>5</v>
      </c>
      <c r="B4" s="227"/>
      <c r="C4" s="227"/>
      <c r="D4" s="227"/>
      <c r="E4" s="227"/>
      <c r="F4" s="228"/>
      <c r="G4" s="232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4"/>
    </row>
    <row r="5" spans="1:18" ht="24" customHeight="1" thickBot="1">
      <c r="A5" s="229"/>
      <c r="B5" s="230"/>
      <c r="C5" s="230"/>
      <c r="D5" s="230"/>
      <c r="E5" s="230"/>
      <c r="F5" s="231"/>
      <c r="G5" s="235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7"/>
    </row>
    <row r="6" spans="1:18">
      <c r="A6" s="226" t="s">
        <v>6</v>
      </c>
      <c r="B6" s="227"/>
      <c r="C6" s="227"/>
      <c r="D6" s="227"/>
      <c r="E6" s="227"/>
      <c r="F6" s="228"/>
      <c r="G6" s="238"/>
      <c r="H6" s="238"/>
      <c r="I6" s="238"/>
      <c r="J6" s="238"/>
      <c r="K6" s="238"/>
      <c r="L6" s="238"/>
      <c r="M6" s="238"/>
      <c r="N6" s="238"/>
      <c r="O6" s="238"/>
      <c r="P6" s="239"/>
      <c r="Q6" s="226" t="s">
        <v>107</v>
      </c>
      <c r="R6" s="228"/>
    </row>
    <row r="7" spans="1:18" ht="15.75" thickBot="1">
      <c r="A7" s="229"/>
      <c r="B7" s="230"/>
      <c r="C7" s="230"/>
      <c r="D7" s="230"/>
      <c r="E7" s="230"/>
      <c r="F7" s="231"/>
      <c r="G7" s="240"/>
      <c r="H7" s="240"/>
      <c r="I7" s="240"/>
      <c r="J7" s="240"/>
      <c r="K7" s="240"/>
      <c r="L7" s="240"/>
      <c r="M7" s="240"/>
      <c r="N7" s="240"/>
      <c r="O7" s="240"/>
      <c r="P7" s="241"/>
      <c r="Q7" s="229"/>
      <c r="R7" s="231"/>
    </row>
    <row r="8" spans="1:18" ht="15.75" thickBo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1:18" ht="21.75" thickBot="1">
      <c r="A9" s="57" t="s">
        <v>96</v>
      </c>
      <c r="B9" s="217" t="s">
        <v>22</v>
      </c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9"/>
    </row>
    <row r="10" spans="1:18" ht="36" customHeight="1" thickBot="1">
      <c r="A10" s="214" t="s">
        <v>30</v>
      </c>
      <c r="B10" s="58"/>
      <c r="C10" s="58"/>
      <c r="D10" s="58"/>
      <c r="E10" s="58"/>
      <c r="F10" s="58"/>
      <c r="G10" s="58"/>
      <c r="H10" s="58"/>
      <c r="I10" s="58"/>
      <c r="J10" s="76">
        <f>IF(J11="X",R11,IF(H12="X",R12,IF(F13="X",R13,IF(D14="X",R14,IF(B15="X",R15,0)))))</f>
        <v>0</v>
      </c>
      <c r="K10" s="59"/>
      <c r="L10" s="58"/>
      <c r="M10" s="60" t="s">
        <v>7</v>
      </c>
      <c r="N10" s="61"/>
      <c r="O10" s="61"/>
      <c r="P10" s="61"/>
      <c r="Q10" s="61"/>
      <c r="R10" s="90" t="str">
        <f>CONCATENATE(J10," sur ",R11," points")</f>
        <v>0 sur 15 points</v>
      </c>
    </row>
    <row r="11" spans="1:18" ht="39.950000000000003" customHeight="1" thickBot="1">
      <c r="A11" s="215"/>
      <c r="B11" s="62"/>
      <c r="C11" s="63"/>
      <c r="D11" s="62"/>
      <c r="E11" s="63"/>
      <c r="F11" s="63"/>
      <c r="G11" s="63"/>
      <c r="H11" s="63"/>
      <c r="I11" s="63"/>
      <c r="J11" s="65"/>
      <c r="K11" s="66" t="s">
        <v>56</v>
      </c>
      <c r="L11" s="71"/>
      <c r="M11" s="71"/>
      <c r="N11" s="71"/>
      <c r="O11" s="71"/>
      <c r="P11" s="71"/>
      <c r="Q11" s="72"/>
      <c r="R11" s="87">
        <v>15</v>
      </c>
    </row>
    <row r="12" spans="1:18" ht="39.950000000000003" customHeight="1" thickBot="1">
      <c r="A12" s="215"/>
      <c r="B12" s="62"/>
      <c r="C12" s="63"/>
      <c r="D12" s="62"/>
      <c r="E12" s="63"/>
      <c r="F12" s="63"/>
      <c r="G12" s="63"/>
      <c r="H12" s="65"/>
      <c r="I12" s="70" t="s">
        <v>55</v>
      </c>
      <c r="J12" s="71"/>
      <c r="K12" s="71"/>
      <c r="L12" s="71"/>
      <c r="M12" s="71"/>
      <c r="N12" s="71"/>
      <c r="O12" s="71"/>
      <c r="P12" s="71"/>
      <c r="Q12" s="72"/>
      <c r="R12" s="87">
        <v>12</v>
      </c>
    </row>
    <row r="13" spans="1:18" ht="39.950000000000003" customHeight="1" thickBot="1">
      <c r="A13" s="215"/>
      <c r="B13" s="62"/>
      <c r="C13" s="63"/>
      <c r="D13" s="62"/>
      <c r="E13" s="63"/>
      <c r="F13" s="65"/>
      <c r="G13" s="70" t="s">
        <v>54</v>
      </c>
      <c r="H13" s="71"/>
      <c r="I13" s="71"/>
      <c r="J13" s="71"/>
      <c r="K13" s="71"/>
      <c r="L13" s="71"/>
      <c r="M13" s="71"/>
      <c r="N13" s="71"/>
      <c r="O13" s="71"/>
      <c r="P13" s="71"/>
      <c r="Q13" s="72"/>
      <c r="R13" s="87">
        <v>8</v>
      </c>
    </row>
    <row r="14" spans="1:18" ht="39.950000000000003" customHeight="1" thickBot="1">
      <c r="A14" s="215"/>
      <c r="B14" s="62"/>
      <c r="C14" s="63"/>
      <c r="D14" s="65"/>
      <c r="E14" s="70" t="s">
        <v>64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2"/>
      <c r="R14" s="87">
        <v>4</v>
      </c>
    </row>
    <row r="15" spans="1:18" ht="39.950000000000003" customHeight="1" thickBot="1">
      <c r="A15" s="216"/>
      <c r="B15" s="65"/>
      <c r="C15" s="70" t="s">
        <v>88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2"/>
      <c r="R15" s="87">
        <v>0</v>
      </c>
    </row>
    <row r="16" spans="1:18" ht="36" customHeight="1" thickBot="1">
      <c r="A16" s="214" t="s">
        <v>31</v>
      </c>
      <c r="B16" s="58"/>
      <c r="C16" s="58"/>
      <c r="D16" s="63"/>
      <c r="E16" s="63"/>
      <c r="F16" s="63"/>
      <c r="G16" s="63"/>
      <c r="H16" s="63"/>
      <c r="I16" s="63"/>
      <c r="J16" s="63"/>
      <c r="K16" s="63"/>
      <c r="L16" s="76">
        <f>IF(L17="X",R17,IF(J18="X",R18,IF(H19="X",R19,IF(F20="X",R20,IF(D21="X",R21,0)))))</f>
        <v>0</v>
      </c>
      <c r="M16" s="77" t="s">
        <v>7</v>
      </c>
      <c r="N16" s="77"/>
      <c r="O16" s="77"/>
      <c r="P16" s="77"/>
      <c r="Q16" s="77"/>
      <c r="R16" s="90" t="str">
        <f>CONCATENATE(L16," sur ",R17," points")</f>
        <v>0 sur 13 points</v>
      </c>
    </row>
    <row r="17" spans="1:18" ht="36" customHeight="1" thickBot="1">
      <c r="A17" s="215"/>
      <c r="B17" s="62"/>
      <c r="C17" s="63"/>
      <c r="D17" s="62"/>
      <c r="E17" s="63"/>
      <c r="F17" s="63"/>
      <c r="G17" s="63"/>
      <c r="H17" s="63"/>
      <c r="I17" s="63"/>
      <c r="J17" s="64"/>
      <c r="K17" s="63"/>
      <c r="L17" s="65"/>
      <c r="M17" s="66" t="s">
        <v>58</v>
      </c>
      <c r="N17" s="67"/>
      <c r="O17" s="67"/>
      <c r="P17" s="67"/>
      <c r="Q17" s="68"/>
      <c r="R17" s="86">
        <v>13</v>
      </c>
    </row>
    <row r="18" spans="1:18" ht="36" customHeight="1" thickBot="1">
      <c r="A18" s="215"/>
      <c r="B18" s="62"/>
      <c r="C18" s="63"/>
      <c r="D18" s="62"/>
      <c r="E18" s="63"/>
      <c r="F18" s="63"/>
      <c r="G18" s="63"/>
      <c r="H18" s="63"/>
      <c r="I18" s="63"/>
      <c r="J18" s="65"/>
      <c r="K18" s="70" t="s">
        <v>69</v>
      </c>
      <c r="L18" s="71"/>
      <c r="M18" s="71"/>
      <c r="N18" s="71"/>
      <c r="O18" s="71"/>
      <c r="P18" s="71"/>
      <c r="Q18" s="72"/>
      <c r="R18" s="87">
        <v>10</v>
      </c>
    </row>
    <row r="19" spans="1:18" ht="36" customHeight="1" thickBot="1">
      <c r="A19" s="215"/>
      <c r="B19" s="62"/>
      <c r="C19" s="63"/>
      <c r="D19" s="62"/>
      <c r="E19" s="63"/>
      <c r="F19" s="63"/>
      <c r="G19" s="63"/>
      <c r="H19" s="65"/>
      <c r="I19" s="70" t="s">
        <v>59</v>
      </c>
      <c r="J19" s="71"/>
      <c r="K19" s="71"/>
      <c r="L19" s="71"/>
      <c r="M19" s="71"/>
      <c r="N19" s="71"/>
      <c r="O19" s="71"/>
      <c r="P19" s="71"/>
      <c r="Q19" s="72"/>
      <c r="R19" s="87">
        <v>8</v>
      </c>
    </row>
    <row r="20" spans="1:18" ht="36" customHeight="1" thickBot="1">
      <c r="A20" s="215"/>
      <c r="B20" s="62"/>
      <c r="C20" s="63"/>
      <c r="D20" s="62"/>
      <c r="E20" s="63"/>
      <c r="F20" s="65"/>
      <c r="G20" s="70" t="s">
        <v>60</v>
      </c>
      <c r="H20" s="71"/>
      <c r="I20" s="71"/>
      <c r="J20" s="71"/>
      <c r="K20" s="71"/>
      <c r="L20" s="71"/>
      <c r="M20" s="71"/>
      <c r="N20" s="71"/>
      <c r="O20" s="71"/>
      <c r="P20" s="71"/>
      <c r="Q20" s="72"/>
      <c r="R20" s="87">
        <v>4</v>
      </c>
    </row>
    <row r="21" spans="1:18" ht="36" customHeight="1" thickBot="1">
      <c r="A21" s="215"/>
      <c r="B21" s="62"/>
      <c r="C21" s="63"/>
      <c r="D21" s="85"/>
      <c r="E21" s="70" t="s">
        <v>57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2"/>
      <c r="R21" s="87">
        <v>2</v>
      </c>
    </row>
    <row r="22" spans="1:18" ht="36" customHeight="1" thickBot="1">
      <c r="A22" s="216"/>
      <c r="B22" s="65"/>
      <c r="C22" s="70" t="s">
        <v>88</v>
      </c>
      <c r="D22" s="78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2"/>
      <c r="R22" s="87">
        <v>0</v>
      </c>
    </row>
    <row r="23" spans="1:18" ht="36" customHeight="1" thickBot="1">
      <c r="A23" s="214" t="s">
        <v>106</v>
      </c>
      <c r="B23" s="58"/>
      <c r="C23" s="58"/>
      <c r="D23" s="63"/>
      <c r="E23" s="63"/>
      <c r="F23" s="63"/>
      <c r="G23" s="63"/>
      <c r="H23" s="63"/>
      <c r="I23" s="63"/>
      <c r="J23" s="63"/>
      <c r="K23" s="63"/>
      <c r="L23" s="76">
        <f>IF(L24="X",R24,IF(J25="X",R25,IF(H26="X",R26,IF(F27="X",R27,IF(D28="X",R28,0)))))</f>
        <v>0</v>
      </c>
      <c r="M23" s="77" t="s">
        <v>7</v>
      </c>
      <c r="N23" s="77"/>
      <c r="O23" s="77"/>
      <c r="P23" s="77"/>
      <c r="Q23" s="77"/>
      <c r="R23" s="90" t="str">
        <f>CONCATENATE(L23," sur ",R24," points")</f>
        <v>0 sur 12 points</v>
      </c>
    </row>
    <row r="24" spans="1:18" ht="36" customHeight="1" thickBot="1">
      <c r="A24" s="215"/>
      <c r="B24" s="62"/>
      <c r="C24" s="63"/>
      <c r="D24" s="62"/>
      <c r="E24" s="63"/>
      <c r="F24" s="63"/>
      <c r="G24" s="63"/>
      <c r="H24" s="63"/>
      <c r="I24" s="63"/>
      <c r="J24" s="64"/>
      <c r="K24" s="63"/>
      <c r="L24" s="65"/>
      <c r="M24" s="70" t="s">
        <v>71</v>
      </c>
      <c r="N24" s="67"/>
      <c r="O24" s="67"/>
      <c r="P24" s="67"/>
      <c r="Q24" s="68"/>
      <c r="R24" s="86">
        <v>12</v>
      </c>
    </row>
    <row r="25" spans="1:18" ht="36" customHeight="1" thickBot="1">
      <c r="A25" s="215"/>
      <c r="B25" s="62"/>
      <c r="C25" s="63"/>
      <c r="D25" s="62"/>
      <c r="E25" s="63"/>
      <c r="F25" s="63"/>
      <c r="G25" s="63"/>
      <c r="H25" s="63"/>
      <c r="I25" s="63"/>
      <c r="J25" s="65"/>
      <c r="K25" s="70" t="s">
        <v>70</v>
      </c>
      <c r="L25" s="71"/>
      <c r="M25" s="71"/>
      <c r="N25" s="71"/>
      <c r="O25" s="71"/>
      <c r="P25" s="71"/>
      <c r="Q25" s="72"/>
      <c r="R25" s="87">
        <v>10</v>
      </c>
    </row>
    <row r="26" spans="1:18" ht="36" customHeight="1" thickBot="1">
      <c r="A26" s="215"/>
      <c r="B26" s="62"/>
      <c r="C26" s="63"/>
      <c r="D26" s="62"/>
      <c r="E26" s="63"/>
      <c r="F26" s="63"/>
      <c r="G26" s="63"/>
      <c r="H26" s="65"/>
      <c r="I26" s="70" t="s">
        <v>63</v>
      </c>
      <c r="J26" s="71"/>
      <c r="K26" s="71"/>
      <c r="L26" s="71"/>
      <c r="M26" s="71"/>
      <c r="N26" s="71"/>
      <c r="O26" s="71"/>
      <c r="P26" s="71"/>
      <c r="Q26" s="72"/>
      <c r="R26" s="87">
        <v>8</v>
      </c>
    </row>
    <row r="27" spans="1:18" ht="36" customHeight="1" thickBot="1">
      <c r="A27" s="215"/>
      <c r="B27" s="62"/>
      <c r="C27" s="63"/>
      <c r="D27" s="62"/>
      <c r="E27" s="63"/>
      <c r="F27" s="65"/>
      <c r="G27" s="70" t="s">
        <v>62</v>
      </c>
      <c r="H27" s="71"/>
      <c r="I27" s="71"/>
      <c r="J27" s="71"/>
      <c r="K27" s="71"/>
      <c r="L27" s="71"/>
      <c r="M27" s="71"/>
      <c r="N27" s="71"/>
      <c r="O27" s="71"/>
      <c r="P27" s="71"/>
      <c r="Q27" s="72"/>
      <c r="R27" s="87">
        <v>4</v>
      </c>
    </row>
    <row r="28" spans="1:18" ht="36" customHeight="1" thickBot="1">
      <c r="A28" s="215"/>
      <c r="B28" s="62"/>
      <c r="C28" s="63"/>
      <c r="D28" s="85"/>
      <c r="E28" s="70" t="s">
        <v>61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2"/>
      <c r="R28" s="87">
        <v>2</v>
      </c>
    </row>
    <row r="29" spans="1:18" ht="36" customHeight="1" thickBot="1">
      <c r="A29" s="216"/>
      <c r="B29" s="65"/>
      <c r="C29" s="70" t="s">
        <v>88</v>
      </c>
      <c r="D29" s="78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2"/>
      <c r="R29" s="87">
        <v>0</v>
      </c>
    </row>
    <row r="30" spans="1:18" ht="36.75" customHeight="1" thickBot="1">
      <c r="A30" s="260" t="s">
        <v>100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2"/>
      <c r="R30" s="88">
        <f>+L23+L16+J10</f>
        <v>0</v>
      </c>
    </row>
    <row r="31" spans="1:18" ht="36.75" customHeight="1" thickBot="1">
      <c r="A31" s="260" t="s">
        <v>99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2"/>
      <c r="R31" s="88">
        <f>+R30*2</f>
        <v>0</v>
      </c>
    </row>
    <row r="32" spans="1:18">
      <c r="A32" s="251" t="s">
        <v>98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3"/>
    </row>
    <row r="33" spans="1:18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6"/>
    </row>
    <row r="34" spans="1:18" ht="15.75" thickBo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9"/>
    </row>
    <row r="35" spans="1:18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4"/>
    </row>
    <row r="36" spans="1:18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7"/>
    </row>
    <row r="37" spans="1:18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7"/>
    </row>
    <row r="38" spans="1:18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7"/>
    </row>
    <row r="39" spans="1:18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7"/>
    </row>
    <row r="40" spans="1:18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7"/>
    </row>
    <row r="41" spans="1:18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7"/>
    </row>
    <row r="42" spans="1:18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7"/>
    </row>
    <row r="43" spans="1:18" ht="15.75" thickBot="1">
      <c r="A43" s="248"/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50"/>
    </row>
    <row r="44" spans="1:18" ht="30" customHeight="1" thickBot="1">
      <c r="A44" s="79" t="s">
        <v>15</v>
      </c>
      <c r="B44" s="80"/>
      <c r="C44" s="263"/>
      <c r="D44" s="264"/>
      <c r="E44" s="264"/>
      <c r="F44" s="264"/>
      <c r="G44" s="264"/>
      <c r="H44" s="265"/>
      <c r="I44" s="81" t="s">
        <v>17</v>
      </c>
      <c r="J44" s="82"/>
      <c r="K44" s="83"/>
      <c r="L44" s="263"/>
      <c r="M44" s="264"/>
      <c r="N44" s="264"/>
      <c r="O44" s="264"/>
      <c r="P44" s="264"/>
      <c r="Q44" s="264"/>
      <c r="R44" s="265"/>
    </row>
    <row r="45" spans="1:18" ht="20.25" customHeight="1">
      <c r="A45" s="266" t="s">
        <v>16</v>
      </c>
      <c r="B45" s="267"/>
      <c r="C45" s="267"/>
      <c r="D45" s="267"/>
      <c r="E45" s="267"/>
      <c r="F45" s="267"/>
      <c r="G45" s="267"/>
      <c r="H45" s="268"/>
      <c r="I45" s="266" t="s">
        <v>16</v>
      </c>
      <c r="J45" s="267"/>
      <c r="K45" s="267"/>
      <c r="L45" s="267"/>
      <c r="M45" s="267"/>
      <c r="N45" s="267"/>
      <c r="O45" s="267"/>
      <c r="P45" s="267"/>
      <c r="Q45" s="267"/>
      <c r="R45" s="268"/>
    </row>
    <row r="46" spans="1:18" ht="75" customHeight="1" thickBot="1">
      <c r="A46" s="269"/>
      <c r="B46" s="270"/>
      <c r="C46" s="270"/>
      <c r="D46" s="270"/>
      <c r="E46" s="270"/>
      <c r="F46" s="270"/>
      <c r="G46" s="270"/>
      <c r="H46" s="271"/>
      <c r="I46" s="269"/>
      <c r="J46" s="270"/>
      <c r="K46" s="270"/>
      <c r="L46" s="270"/>
      <c r="M46" s="270"/>
      <c r="N46" s="270"/>
      <c r="O46" s="270"/>
      <c r="P46" s="270"/>
      <c r="Q46" s="272"/>
      <c r="R46" s="273"/>
    </row>
  </sheetData>
  <sheetProtection sheet="1" objects="1" scenarios="1" selectLockedCells="1"/>
  <mergeCells count="22">
    <mergeCell ref="C44:H44"/>
    <mergeCell ref="A45:H45"/>
    <mergeCell ref="A46:H46"/>
    <mergeCell ref="L44:R44"/>
    <mergeCell ref="I46:R46"/>
    <mergeCell ref="I45:R45"/>
    <mergeCell ref="A35:R43"/>
    <mergeCell ref="A32:R34"/>
    <mergeCell ref="A23:A29"/>
    <mergeCell ref="A31:Q31"/>
    <mergeCell ref="A30:Q30"/>
    <mergeCell ref="A16:A22"/>
    <mergeCell ref="B9:R9"/>
    <mergeCell ref="A10:A15"/>
    <mergeCell ref="A1:R1"/>
    <mergeCell ref="A2:R2"/>
    <mergeCell ref="A3:R3"/>
    <mergeCell ref="A4:F5"/>
    <mergeCell ref="G4:R5"/>
    <mergeCell ref="A6:F7"/>
    <mergeCell ref="G6:P7"/>
    <mergeCell ref="Q6:R7"/>
  </mergeCells>
  <pageMargins left="0.7" right="0.7" top="0.75" bottom="0.75" header="0.3" footer="0.3"/>
  <pageSetup paperSize="9" scale="38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D5DCED-4815-4E81-883A-DCBF969C9C6C}">
          <x14:formula1>
            <xm:f>Parametres!$A$2</xm:f>
          </x14:formula1>
          <xm:sqref>J11 H12 F13 D14 B15 L17 J18 H19 F20 B29 B22 L24 J25 H26 F27 D28 D21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R43"/>
  <sheetViews>
    <sheetView tabSelected="1" zoomScale="62" zoomScaleNormal="62" workbookViewId="0">
      <selection activeCell="L14" sqref="L14"/>
    </sheetView>
  </sheetViews>
  <sheetFormatPr baseColWidth="10" defaultRowHeight="15"/>
  <cols>
    <col min="1" max="1" width="26" customWidth="1"/>
    <col min="18" max="18" width="28.28515625" customWidth="1"/>
  </cols>
  <sheetData>
    <row r="1" spans="1:18" ht="23.25">
      <c r="A1" s="220" t="s">
        <v>39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2"/>
    </row>
    <row r="2" spans="1:18" ht="24" thickBot="1">
      <c r="A2" s="223" t="s">
        <v>40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5"/>
    </row>
    <row r="3" spans="1:18" ht="24" thickBot="1">
      <c r="A3" s="223" t="s">
        <v>101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5"/>
    </row>
    <row r="4" spans="1:18">
      <c r="A4" s="226" t="s">
        <v>5</v>
      </c>
      <c r="B4" s="227"/>
      <c r="C4" s="227"/>
      <c r="D4" s="227"/>
      <c r="E4" s="227"/>
      <c r="F4" s="228"/>
      <c r="G4" s="232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4"/>
    </row>
    <row r="5" spans="1:18" ht="24" customHeight="1" thickBot="1">
      <c r="A5" s="229"/>
      <c r="B5" s="230"/>
      <c r="C5" s="230"/>
      <c r="D5" s="230"/>
      <c r="E5" s="230"/>
      <c r="F5" s="231"/>
      <c r="G5" s="235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7"/>
    </row>
    <row r="6" spans="1:18">
      <c r="A6" s="226" t="s">
        <v>6</v>
      </c>
      <c r="B6" s="227"/>
      <c r="C6" s="227"/>
      <c r="D6" s="227"/>
      <c r="E6" s="227"/>
      <c r="F6" s="228"/>
      <c r="G6" s="238"/>
      <c r="H6" s="238"/>
      <c r="I6" s="238"/>
      <c r="J6" s="238"/>
      <c r="K6" s="238"/>
      <c r="L6" s="238"/>
      <c r="M6" s="238"/>
      <c r="N6" s="238"/>
      <c r="O6" s="238"/>
      <c r="P6" s="239"/>
      <c r="Q6" s="226" t="s">
        <v>111</v>
      </c>
      <c r="R6" s="228"/>
    </row>
    <row r="7" spans="1:18" ht="15.75" thickBot="1">
      <c r="A7" s="229"/>
      <c r="B7" s="230"/>
      <c r="C7" s="230"/>
      <c r="D7" s="230"/>
      <c r="E7" s="230"/>
      <c r="F7" s="231"/>
      <c r="G7" s="240"/>
      <c r="H7" s="240"/>
      <c r="I7" s="240"/>
      <c r="J7" s="240"/>
      <c r="K7" s="240"/>
      <c r="L7" s="240"/>
      <c r="M7" s="240"/>
      <c r="N7" s="240"/>
      <c r="O7" s="240"/>
      <c r="P7" s="241"/>
      <c r="Q7" s="229"/>
      <c r="R7" s="231"/>
    </row>
    <row r="8" spans="1:18" ht="23.25">
      <c r="A8" s="274" t="s">
        <v>115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6"/>
    </row>
    <row r="9" spans="1:18" ht="15" customHeight="1">
      <c r="A9" s="277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9"/>
    </row>
    <row r="10" spans="1:18" ht="78.75" customHeight="1" thickBot="1">
      <c r="A10" s="280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2"/>
    </row>
    <row r="11" spans="1:18" ht="36" customHeight="1" thickBot="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  <row r="12" spans="1:18" ht="36" customHeight="1" thickBot="1">
      <c r="A12" s="57" t="s">
        <v>96</v>
      </c>
      <c r="B12" s="217" t="s">
        <v>22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9"/>
    </row>
    <row r="13" spans="1:18" ht="36" customHeight="1" thickBot="1">
      <c r="A13" s="214" t="s">
        <v>33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9">
        <f>IF(L14="X",R14,IF(J15="X",R15,IF(H16="X",R16,IF(F17="X",R17,IF(D18="X",R18,0)))))</f>
        <v>0</v>
      </c>
      <c r="M13" s="60" t="s">
        <v>7</v>
      </c>
      <c r="N13" s="61"/>
      <c r="O13" s="61"/>
      <c r="P13" s="61"/>
      <c r="Q13" s="61"/>
      <c r="R13" s="90" t="str">
        <f>CONCATENATE(L13," sur ",R14," points")</f>
        <v>0 sur 10 points</v>
      </c>
    </row>
    <row r="14" spans="1:18" ht="56.1" customHeight="1" thickBot="1">
      <c r="A14" s="215"/>
      <c r="B14" s="62"/>
      <c r="C14" s="63"/>
      <c r="D14" s="62"/>
      <c r="E14" s="63"/>
      <c r="F14" s="63"/>
      <c r="G14" s="63"/>
      <c r="H14" s="63"/>
      <c r="I14" s="63"/>
      <c r="J14" s="64"/>
      <c r="K14" s="63"/>
      <c r="L14" s="85"/>
      <c r="M14" s="66" t="s">
        <v>80</v>
      </c>
      <c r="N14" s="67"/>
      <c r="O14" s="67"/>
      <c r="P14" s="67"/>
      <c r="Q14" s="68"/>
      <c r="R14" s="69">
        <v>10</v>
      </c>
    </row>
    <row r="15" spans="1:18" ht="56.1" customHeight="1" thickBot="1">
      <c r="A15" s="215"/>
      <c r="B15" s="62"/>
      <c r="C15" s="63"/>
      <c r="D15" s="62"/>
      <c r="E15" s="63"/>
      <c r="F15" s="63"/>
      <c r="G15" s="63"/>
      <c r="H15" s="63"/>
      <c r="I15" s="63"/>
      <c r="J15" s="85"/>
      <c r="K15" s="70" t="s">
        <v>117</v>
      </c>
      <c r="L15" s="71"/>
      <c r="M15" s="71"/>
      <c r="N15" s="71"/>
      <c r="O15" s="71"/>
      <c r="P15" s="71"/>
      <c r="Q15" s="72"/>
      <c r="R15" s="73">
        <v>8</v>
      </c>
    </row>
    <row r="16" spans="1:18" ht="56.1" customHeight="1" thickBot="1">
      <c r="A16" s="215"/>
      <c r="B16" s="62"/>
      <c r="C16" s="63"/>
      <c r="D16" s="62"/>
      <c r="E16" s="63"/>
      <c r="F16" s="63"/>
      <c r="G16" s="63"/>
      <c r="H16" s="85"/>
      <c r="I16" s="70" t="s">
        <v>74</v>
      </c>
      <c r="J16" s="71"/>
      <c r="K16" s="71"/>
      <c r="L16" s="71"/>
      <c r="M16" s="71"/>
      <c r="N16" s="71"/>
      <c r="O16" s="71"/>
      <c r="P16" s="71"/>
      <c r="Q16" s="72"/>
      <c r="R16" s="73">
        <v>5</v>
      </c>
    </row>
    <row r="17" spans="1:18" ht="56.1" customHeight="1" thickBot="1">
      <c r="A17" s="215"/>
      <c r="B17" s="62"/>
      <c r="C17" s="63"/>
      <c r="D17" s="62"/>
      <c r="E17" s="63"/>
      <c r="F17" s="85"/>
      <c r="G17" s="70" t="s">
        <v>73</v>
      </c>
      <c r="H17" s="71"/>
      <c r="I17" s="71"/>
      <c r="J17" s="71"/>
      <c r="K17" s="71"/>
      <c r="L17" s="71"/>
      <c r="M17" s="71"/>
      <c r="N17" s="71"/>
      <c r="O17" s="71"/>
      <c r="P17" s="71"/>
      <c r="Q17" s="72"/>
      <c r="R17" s="74">
        <v>3</v>
      </c>
    </row>
    <row r="18" spans="1:18" ht="56.1" customHeight="1" thickBot="1">
      <c r="A18" s="215"/>
      <c r="B18" s="62"/>
      <c r="C18" s="63"/>
      <c r="D18" s="85"/>
      <c r="E18" s="70" t="s">
        <v>72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2"/>
      <c r="R18" s="75">
        <v>2</v>
      </c>
    </row>
    <row r="19" spans="1:18" ht="56.1" customHeight="1" thickBot="1">
      <c r="A19" s="216"/>
      <c r="B19" s="85"/>
      <c r="C19" s="70" t="s">
        <v>88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2"/>
      <c r="R19" s="75">
        <v>0</v>
      </c>
    </row>
    <row r="20" spans="1:18" ht="36" customHeight="1" thickBot="1">
      <c r="A20" s="214" t="s">
        <v>34</v>
      </c>
      <c r="B20" s="58"/>
      <c r="C20" s="58"/>
      <c r="D20" s="63"/>
      <c r="E20" s="63"/>
      <c r="F20" s="63"/>
      <c r="G20" s="63"/>
      <c r="H20" s="63"/>
      <c r="I20" s="63"/>
      <c r="J20" s="63"/>
      <c r="K20" s="63"/>
      <c r="L20" s="76">
        <f>IF(L21="X",R21,IF(J22="X",R22,IF(H23="X",R23,IF(F24="X",R24,IF(D25="X",R25,0)))))</f>
        <v>0</v>
      </c>
      <c r="M20" s="77" t="s">
        <v>7</v>
      </c>
      <c r="N20" s="77"/>
      <c r="O20" s="77"/>
      <c r="P20" s="77"/>
      <c r="Q20" s="77"/>
      <c r="R20" s="90" t="str">
        <f>CONCATENATE(L20," sur ",R21," points")</f>
        <v>0 sur 10 points</v>
      </c>
    </row>
    <row r="21" spans="1:18" ht="56.1" customHeight="1" thickBot="1">
      <c r="A21" s="215"/>
      <c r="B21" s="62"/>
      <c r="C21" s="63"/>
      <c r="D21" s="62"/>
      <c r="E21" s="63"/>
      <c r="F21" s="63"/>
      <c r="G21" s="63"/>
      <c r="H21" s="63"/>
      <c r="I21" s="63"/>
      <c r="J21" s="64"/>
      <c r="K21" s="63"/>
      <c r="L21" s="85"/>
      <c r="M21" s="84" t="s">
        <v>78</v>
      </c>
      <c r="N21" s="67"/>
      <c r="O21" s="67"/>
      <c r="P21" s="67"/>
      <c r="Q21" s="68"/>
      <c r="R21" s="69">
        <v>10</v>
      </c>
    </row>
    <row r="22" spans="1:18" ht="56.1" customHeight="1" thickBot="1">
      <c r="A22" s="215"/>
      <c r="B22" s="62"/>
      <c r="C22" s="63"/>
      <c r="D22" s="62"/>
      <c r="E22" s="63"/>
      <c r="F22" s="63"/>
      <c r="G22" s="63"/>
      <c r="H22" s="63"/>
      <c r="I22" s="63"/>
      <c r="J22" s="85"/>
      <c r="K22" s="70" t="s">
        <v>76</v>
      </c>
      <c r="L22" s="71"/>
      <c r="M22" s="71"/>
      <c r="N22" s="71"/>
      <c r="O22" s="71"/>
      <c r="P22" s="71"/>
      <c r="Q22" s="72"/>
      <c r="R22" s="73">
        <v>8</v>
      </c>
    </row>
    <row r="23" spans="1:18" ht="56.1" customHeight="1" thickBot="1">
      <c r="A23" s="215"/>
      <c r="B23" s="62"/>
      <c r="C23" s="63"/>
      <c r="D23" s="62"/>
      <c r="E23" s="63"/>
      <c r="F23" s="63"/>
      <c r="G23" s="63"/>
      <c r="H23" s="85"/>
      <c r="I23" s="70" t="s">
        <v>77</v>
      </c>
      <c r="J23" s="71"/>
      <c r="K23" s="71"/>
      <c r="L23" s="71"/>
      <c r="M23" s="71"/>
      <c r="N23" s="71"/>
      <c r="O23" s="71"/>
      <c r="P23" s="71"/>
      <c r="Q23" s="72"/>
      <c r="R23" s="73">
        <v>5</v>
      </c>
    </row>
    <row r="24" spans="1:18" ht="56.1" customHeight="1" thickBot="1">
      <c r="A24" s="215"/>
      <c r="B24" s="62"/>
      <c r="C24" s="63"/>
      <c r="D24" s="62"/>
      <c r="E24" s="63"/>
      <c r="F24" s="85"/>
      <c r="G24" s="70" t="s">
        <v>79</v>
      </c>
      <c r="H24" s="71"/>
      <c r="I24" s="71"/>
      <c r="J24" s="71"/>
      <c r="K24" s="71"/>
      <c r="L24" s="71"/>
      <c r="M24" s="71"/>
      <c r="N24" s="71"/>
      <c r="O24" s="71"/>
      <c r="P24" s="71"/>
      <c r="Q24" s="72"/>
      <c r="R24" s="74">
        <v>3</v>
      </c>
    </row>
    <row r="25" spans="1:18" ht="56.1" customHeight="1" thickBot="1">
      <c r="A25" s="215"/>
      <c r="B25" s="62"/>
      <c r="C25" s="63"/>
      <c r="D25" s="85"/>
      <c r="E25" s="70" t="s">
        <v>75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2"/>
      <c r="R25" s="75">
        <v>2</v>
      </c>
    </row>
    <row r="26" spans="1:18" ht="56.1" customHeight="1" thickBot="1">
      <c r="A26" s="216"/>
      <c r="B26" s="85"/>
      <c r="C26" s="70" t="s">
        <v>88</v>
      </c>
      <c r="D26" s="78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2"/>
      <c r="R26" s="75">
        <v>0</v>
      </c>
    </row>
    <row r="27" spans="1:18" ht="36.75" customHeight="1" thickBot="1">
      <c r="A27" s="260" t="s">
        <v>102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2"/>
      <c r="R27" s="88">
        <f>L13+L20</f>
        <v>0</v>
      </c>
    </row>
    <row r="28" spans="1:18" ht="36.75" customHeight="1" thickBot="1">
      <c r="A28" s="260" t="s">
        <v>103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2"/>
      <c r="R28" s="88">
        <f>R27*3</f>
        <v>0</v>
      </c>
    </row>
    <row r="29" spans="1:18">
      <c r="A29" s="251" t="s">
        <v>98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3"/>
    </row>
    <row r="30" spans="1:18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6"/>
    </row>
    <row r="31" spans="1:18" ht="15.75" thickBot="1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9"/>
    </row>
    <row r="32" spans="1:18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4"/>
    </row>
    <row r="33" spans="1:18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7"/>
    </row>
    <row r="34" spans="1:18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7"/>
    </row>
    <row r="35" spans="1:18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7"/>
    </row>
    <row r="36" spans="1:18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7"/>
    </row>
    <row r="37" spans="1:18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7"/>
    </row>
    <row r="38" spans="1:18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7"/>
    </row>
    <row r="39" spans="1:18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7"/>
    </row>
    <row r="40" spans="1:18" ht="15.75" thickBo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50"/>
    </row>
    <row r="41" spans="1:18" ht="30" customHeight="1" thickBot="1">
      <c r="A41" s="79" t="s">
        <v>15</v>
      </c>
      <c r="B41" s="80"/>
      <c r="C41" s="263"/>
      <c r="D41" s="264"/>
      <c r="E41" s="264"/>
      <c r="F41" s="264"/>
      <c r="G41" s="264"/>
      <c r="H41" s="265"/>
      <c r="I41" s="81" t="s">
        <v>17</v>
      </c>
      <c r="J41" s="82"/>
      <c r="K41" s="83"/>
      <c r="L41" s="263"/>
      <c r="M41" s="264"/>
      <c r="N41" s="264"/>
      <c r="O41" s="264"/>
      <c r="P41" s="264"/>
      <c r="Q41" s="264"/>
      <c r="R41" s="265"/>
    </row>
    <row r="42" spans="1:18" ht="22.5" customHeight="1">
      <c r="A42" s="266" t="s">
        <v>16</v>
      </c>
      <c r="B42" s="267"/>
      <c r="C42" s="267"/>
      <c r="D42" s="267"/>
      <c r="E42" s="267"/>
      <c r="F42" s="267"/>
      <c r="G42" s="267"/>
      <c r="H42" s="268"/>
      <c r="I42" s="266" t="s">
        <v>16</v>
      </c>
      <c r="J42" s="267"/>
      <c r="K42" s="267"/>
      <c r="L42" s="267"/>
      <c r="M42" s="267"/>
      <c r="N42" s="267"/>
      <c r="O42" s="267"/>
      <c r="P42" s="267"/>
      <c r="Q42" s="267"/>
      <c r="R42" s="268"/>
    </row>
    <row r="43" spans="1:18" ht="87" customHeight="1" thickBot="1">
      <c r="A43" s="269"/>
      <c r="B43" s="270"/>
      <c r="C43" s="270"/>
      <c r="D43" s="270"/>
      <c r="E43" s="270"/>
      <c r="F43" s="270"/>
      <c r="G43" s="270"/>
      <c r="H43" s="271"/>
      <c r="I43" s="269"/>
      <c r="J43" s="270"/>
      <c r="K43" s="270"/>
      <c r="L43" s="270"/>
      <c r="M43" s="270"/>
      <c r="N43" s="270"/>
      <c r="O43" s="270"/>
      <c r="P43" s="270"/>
      <c r="Q43" s="270"/>
      <c r="R43" s="271"/>
    </row>
  </sheetData>
  <sheetProtection sheet="1" objects="1" scenarios="1" selectLockedCells="1"/>
  <mergeCells count="23">
    <mergeCell ref="A42:H42"/>
    <mergeCell ref="A43:H43"/>
    <mergeCell ref="B12:R12"/>
    <mergeCell ref="A13:A19"/>
    <mergeCell ref="A20:A26"/>
    <mergeCell ref="A28:Q28"/>
    <mergeCell ref="A29:R31"/>
    <mergeCell ref="A32:R40"/>
    <mergeCell ref="C41:H41"/>
    <mergeCell ref="L41:R41"/>
    <mergeCell ref="A27:Q27"/>
    <mergeCell ref="I42:R42"/>
    <mergeCell ref="I43:R43"/>
    <mergeCell ref="A1:R1"/>
    <mergeCell ref="A2:R2"/>
    <mergeCell ref="A3:R3"/>
    <mergeCell ref="A4:F5"/>
    <mergeCell ref="G4:R5"/>
    <mergeCell ref="A6:F7"/>
    <mergeCell ref="G6:P7"/>
    <mergeCell ref="Q6:R7"/>
    <mergeCell ref="A8:R8"/>
    <mergeCell ref="A9:R10"/>
  </mergeCells>
  <pageMargins left="0.7" right="0.7" top="0.75" bottom="0.75" header="0.3" footer="0.3"/>
  <pageSetup paperSize="9" scale="36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023F07-32E5-429F-A61E-EAF762BE97D1}">
          <x14:formula1>
            <xm:f>Parametres!$A$2</xm:f>
          </x14:formula1>
          <xm:sqref>L14 J15 H16 F17 D18 B19 L21 J22 H23 F24 D25 B26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B3"/>
  <sheetViews>
    <sheetView workbookViewId="0">
      <selection activeCell="B4" sqref="B4"/>
    </sheetView>
  </sheetViews>
  <sheetFormatPr baseColWidth="10" defaultRowHeight="15"/>
  <sheetData>
    <row r="1" spans="1:2">
      <c r="A1" t="s">
        <v>9</v>
      </c>
      <c r="B1" t="s">
        <v>12</v>
      </c>
    </row>
    <row r="2" spans="1:2">
      <c r="A2" t="s">
        <v>10</v>
      </c>
      <c r="B2" t="s">
        <v>13</v>
      </c>
    </row>
    <row r="3" spans="1:2">
      <c r="B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EP1 Partie A</vt:lpstr>
      <vt:lpstr>EP1 Partie B</vt:lpstr>
      <vt:lpstr>EP2 Partie A</vt:lpstr>
      <vt:lpstr>EP2 Partie B</vt:lpstr>
      <vt:lpstr>Parametres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MULLER</dc:creator>
  <cp:lastModifiedBy>CROUZET</cp:lastModifiedBy>
  <cp:lastPrinted>2025-04-29T20:56:22Z</cp:lastPrinted>
  <dcterms:created xsi:type="dcterms:W3CDTF">2024-05-20T18:50:08Z</dcterms:created>
  <dcterms:modified xsi:type="dcterms:W3CDTF">2025-11-08T18:17:46Z</dcterms:modified>
</cp:coreProperties>
</file>