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pmuller2\Desktop\rénovation Bio industries\guide d'évaluation\grilles définitives\"/>
    </mc:Choice>
  </mc:AlternateContent>
  <xr:revisionPtr revIDLastSave="0" documentId="13_ncr:1_{79943608-90F5-4685-9F04-06A182A30D92}" xr6:coauthVersionLast="47" xr6:coauthVersionMax="47" xr10:uidLastSave="{00000000-0000-0000-0000-000000000000}"/>
  <bookViews>
    <workbookView xWindow="-120" yWindow="-120" windowWidth="20730" windowHeight="11160" activeTab="1" xr2:uid="{00000000-000D-0000-FFFF-FFFF00000000}"/>
  </bookViews>
  <sheets>
    <sheet name="Synthèse" sheetId="1" r:id="rId1"/>
    <sheet name="E31 A" sheetId="15" r:id="rId2"/>
    <sheet name="E31 B" sheetId="16" r:id="rId3"/>
    <sheet name="E32 Bionettoyage" sheetId="10" r:id="rId4"/>
    <sheet name="E32 Habillage" sheetId="17" r:id="rId5"/>
    <sheet name="E32 Qualité et environnement" sheetId="18" r:id="rId6"/>
    <sheet name="Parametres" sheetId="13" r:id="rId7"/>
  </sheets>
  <definedNames>
    <definedName name="Academie">OFFSET(Parametres!$C$2,0,0,COUNTA(Parametres!$C:$C)-1,1)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8" l="1"/>
  <c r="R36" i="18" s="1"/>
  <c r="K30" i="18"/>
  <c r="R30" i="18" s="1"/>
  <c r="K24" i="18"/>
  <c r="R24" i="18" s="1"/>
  <c r="K25" i="1" l="1"/>
  <c r="K26" i="1"/>
  <c r="K24" i="1"/>
  <c r="A6" i="18" l="1"/>
  <c r="A6" i="17"/>
  <c r="A6" i="10"/>
  <c r="A5" i="16"/>
  <c r="A5" i="15"/>
  <c r="H6" i="18" l="1"/>
  <c r="K6" i="17"/>
  <c r="K6" i="10"/>
  <c r="H5" i="15"/>
  <c r="H4" i="15"/>
  <c r="H5" i="18"/>
  <c r="K5" i="17"/>
  <c r="K5" i="10"/>
  <c r="M24" i="1"/>
  <c r="M25" i="1"/>
  <c r="M26" i="1"/>
  <c r="M27" i="1"/>
  <c r="M28" i="1"/>
  <c r="M23" i="1"/>
  <c r="L26" i="1" l="1"/>
  <c r="K18" i="18"/>
  <c r="R18" i="18" s="1"/>
  <c r="K12" i="18"/>
  <c r="K25" i="17"/>
  <c r="K18" i="17"/>
  <c r="K11" i="17"/>
  <c r="R11" i="17" s="1"/>
  <c r="K11" i="10"/>
  <c r="R11" i="10" s="1"/>
  <c r="K18" i="10"/>
  <c r="M47" i="16"/>
  <c r="M13" i="16"/>
  <c r="M41" i="16"/>
  <c r="M36" i="16"/>
  <c r="M30" i="16"/>
  <c r="M25" i="16"/>
  <c r="M19" i="16"/>
  <c r="O46" i="15"/>
  <c r="O40" i="15"/>
  <c r="O35" i="15"/>
  <c r="O29" i="15"/>
  <c r="O24" i="15"/>
  <c r="K18" i="15"/>
  <c r="O12" i="15"/>
  <c r="H29" i="1"/>
  <c r="H19" i="1"/>
  <c r="K28" i="1" l="1"/>
  <c r="L28" i="1" s="1"/>
  <c r="K12" i="1"/>
  <c r="Q35" i="15"/>
  <c r="K16" i="1"/>
  <c r="Q46" i="15"/>
  <c r="K18" i="1"/>
  <c r="Q40" i="15"/>
  <c r="K17" i="1"/>
  <c r="Q29" i="15"/>
  <c r="K15" i="1"/>
  <c r="Q18" i="15"/>
  <c r="K13" i="1"/>
  <c r="Q24" i="15"/>
  <c r="K14" i="1"/>
  <c r="Q12" i="15"/>
  <c r="R19" i="16"/>
  <c r="R25" i="16"/>
  <c r="R30" i="16"/>
  <c r="R36" i="16"/>
  <c r="R41" i="16"/>
  <c r="R18" i="10"/>
  <c r="K27" i="1"/>
  <c r="L27" i="1" s="1"/>
  <c r="R25" i="10"/>
  <c r="R26" i="10" s="1"/>
  <c r="R25" i="17"/>
  <c r="R32" i="17"/>
  <c r="L25" i="1"/>
  <c r="R12" i="18"/>
  <c r="L24" i="1"/>
  <c r="R53" i="16"/>
  <c r="R54" i="16" s="1"/>
  <c r="R42" i="18"/>
  <c r="R43" i="18" s="1"/>
  <c r="R18" i="17"/>
  <c r="R13" i="16"/>
  <c r="R47" i="16"/>
  <c r="Q52" i="15"/>
  <c r="Q53" i="15" s="1"/>
  <c r="K19" i="1" l="1"/>
  <c r="B19" i="1" s="1"/>
  <c r="C19" i="1"/>
  <c r="R34" i="17"/>
  <c r="K23" i="1" s="1"/>
  <c r="L23" i="1" s="1"/>
  <c r="L29" i="1" s="1"/>
  <c r="R33" i="17"/>
  <c r="R44" i="18"/>
  <c r="M13" i="1"/>
  <c r="M14" i="1"/>
  <c r="M15" i="1"/>
  <c r="M16" i="1"/>
  <c r="M17" i="1"/>
  <c r="M18" i="1"/>
  <c r="M12" i="1"/>
  <c r="J16" i="1"/>
  <c r="I18" i="1"/>
  <c r="I17" i="1"/>
  <c r="I15" i="1"/>
  <c r="J18" i="1"/>
  <c r="J13" i="1"/>
  <c r="C29" i="1" l="1"/>
  <c r="K29" i="1"/>
  <c r="B29" i="1" s="1"/>
  <c r="L18" i="1"/>
  <c r="J12" i="1"/>
  <c r="J15" i="1"/>
  <c r="L15" i="1" s="1"/>
  <c r="J17" i="1"/>
  <c r="L17" i="1" s="1"/>
  <c r="J14" i="1"/>
  <c r="I16" i="1"/>
  <c r="L16" i="1" s="1"/>
  <c r="I14" i="1"/>
  <c r="L14" i="1" s="1"/>
  <c r="I13" i="1"/>
  <c r="L13" i="1" s="1"/>
  <c r="I12" i="1"/>
  <c r="L12" i="1" l="1"/>
  <c r="L19" i="1" s="1"/>
</calcChain>
</file>

<file path=xl/sharedStrings.xml><?xml version="1.0" encoding="utf-8"?>
<sst xmlns="http://schemas.openxmlformats.org/spreadsheetml/2006/main" count="364" uniqueCount="139">
  <si>
    <t xml:space="preserve">Sous-épreuve E31 - Unité 31 - BLOC 1 - Conduite des opérations de production en bio-industries </t>
  </si>
  <si>
    <t>C1.1 Analyser l'information documentaire nécessaire à la conduite des opérations de production</t>
  </si>
  <si>
    <t>C1.2 Organiser son activité dans le respect des procédures mises en place dans l'entreprise</t>
  </si>
  <si>
    <t xml:space="preserve">C1.3 Gérer les flux de composants et les fluides de son segment de production </t>
  </si>
  <si>
    <t>C1.4 Réaliser les opérations de maintenance de premier niveau ou de changement de format</t>
  </si>
  <si>
    <t xml:space="preserve">C1.6 Analyser une situation professionnelle de bio-production </t>
  </si>
  <si>
    <t>C2.1 Adopter une attitude professionnelle en zone de production</t>
  </si>
  <si>
    <t xml:space="preserve">C2.2 Contribuer à la mise en œuvre de la démarche qualité </t>
  </si>
  <si>
    <t xml:space="preserve">C2.3 Contribuer au respect de l'environnement naturel </t>
  </si>
  <si>
    <t>C2.4 Analyser les risques pour participer à la mise en œuvre de mesures de prévention</t>
  </si>
  <si>
    <t>C2.6 Communiquer à l'oral, à l'écrit, à l'aide d'un système numérique professionnel</t>
  </si>
  <si>
    <t>E3B U32 Contribution à la maîtrise de l’environnement de production</t>
  </si>
  <si>
    <t>Respecter le plan de bionettoyage et réaliser les techniques de bionettoyage</t>
  </si>
  <si>
    <t xml:space="preserve">Situation d'évaluation </t>
  </si>
  <si>
    <t>Total</t>
  </si>
  <si>
    <t xml:space="preserve">3 points </t>
  </si>
  <si>
    <t xml:space="preserve">2 points </t>
  </si>
  <si>
    <t>Contribuer à la mise en œuvre de la démarche qualité
Contribuer au respect de l'environnement naturel
Analyser les risques pour participer à la mise en œuvre de mesures de prévention
Communiquer à l'oral, à l'écrit, à l'aide d'un système numérique professionnel</t>
  </si>
  <si>
    <t>Descriptif de la problématique définie par le candidat</t>
  </si>
  <si>
    <t xml:space="preserve">La sous-épreuve E31 comprend 2 parties pouvant être dissociées dans le temps U31 A et U31 B </t>
  </si>
  <si>
    <t>Pharmaceutique</t>
  </si>
  <si>
    <t>Alimentaire</t>
  </si>
  <si>
    <t>5 points</t>
  </si>
  <si>
    <t xml:space="preserve">4 points </t>
  </si>
  <si>
    <t>10 points</t>
  </si>
  <si>
    <t xml:space="preserve">6 points </t>
  </si>
  <si>
    <t xml:space="preserve">Secteur de production de l'entreprise </t>
  </si>
  <si>
    <t>Cosmétique</t>
  </si>
  <si>
    <t>1 point</t>
  </si>
  <si>
    <t>Coche</t>
  </si>
  <si>
    <t>X</t>
  </si>
  <si>
    <t>Modalité</t>
  </si>
  <si>
    <t>CCF</t>
  </si>
  <si>
    <t>NOM du professionnel</t>
  </si>
  <si>
    <t>Signature</t>
  </si>
  <si>
    <t>NOM de l'enseignant</t>
  </si>
  <si>
    <t>Barême</t>
  </si>
  <si>
    <t>Note</t>
  </si>
  <si>
    <t>%</t>
  </si>
  <si>
    <t xml:space="preserve">C1.5 Conduire une installation dans le respect des procédures </t>
  </si>
  <si>
    <t xml:space="preserve">Niveau de performance  </t>
  </si>
  <si>
    <t>Niveau de performance</t>
  </si>
  <si>
    <t xml:space="preserve">C1.7 Rendre compte des actions menées </t>
  </si>
  <si>
    <t xml:space="preserve">Sous-épreuve E32 - Unité 32 - BLOC 2 - Contribution à la maîtrise de l'environnement de production </t>
  </si>
  <si>
    <t>C2.5 Maîtriser les opérations de bionettoyage en fonction de la zone de production</t>
  </si>
  <si>
    <t xml:space="preserve">Académie   </t>
  </si>
  <si>
    <t>Session</t>
  </si>
  <si>
    <t xml:space="preserve">La sous-épreuve concerne les compétences du bloc 2 évaluées par sondage des savoir-faire et des savoirs associés de ce bloc </t>
  </si>
  <si>
    <t xml:space="preserve">La sous-épreuve concerne les compétences du bloc 1 évaluées par sondage des savoir-faire et des savoirs associés de ce bloc </t>
  </si>
  <si>
    <r>
      <t>COMP</t>
    </r>
    <r>
      <rPr>
        <b/>
        <sz val="11"/>
        <color theme="1"/>
        <rFont val="Calibri"/>
        <family val="2"/>
      </rPr>
      <t>É</t>
    </r>
    <r>
      <rPr>
        <b/>
        <sz val="11"/>
        <color theme="1"/>
        <rFont val="Calibri"/>
        <family val="2"/>
        <scheme val="minor"/>
      </rPr>
      <t xml:space="preserve">TENCE </t>
    </r>
  </si>
  <si>
    <t>C 2.5 Maîtriser les opérations de bionettoyage en fonction de la zone de production</t>
  </si>
  <si>
    <t xml:space="preserve">C 2.1 Adopter une attitude professionnelle en zone de production </t>
  </si>
  <si>
    <t>Adapter sa tenue professionnelle en fonction de la zone de production 
Maîtriser la technique d'habillage pour travailler en zone à fort risque de contamination microbiologique ou particulaire
Adopter la posture définie par son environnement professionnel</t>
  </si>
  <si>
    <t>Qualité et environnement C2.2-C2.3-C2.4-C2.6</t>
  </si>
  <si>
    <t>PONCTUEL</t>
  </si>
  <si>
    <t>MODALITÉ</t>
  </si>
  <si>
    <t xml:space="preserve">Lieu et date de l'évaluation </t>
  </si>
  <si>
    <t>Sujet</t>
  </si>
  <si>
    <t>C1.3 Gérer les flux de composants et les fluides de son segment de production</t>
  </si>
  <si>
    <t>C1.5 Conduire une installation dans le respect des procédures</t>
  </si>
  <si>
    <t xml:space="preserve">C1.6 Analyser une situation professionnelle de bio production </t>
  </si>
  <si>
    <t>C1.7 Rendre compte des actions menées</t>
  </si>
  <si>
    <t xml:space="preserve">C2.5.1 Respecter le plan de bionettoyage </t>
  </si>
  <si>
    <t>C2.5.2 Réaliser les techniques de bionettoyage</t>
  </si>
  <si>
    <t>C2.1.1 Adapter sa tenue professionnelle en fonction de la zone de production</t>
  </si>
  <si>
    <t>C2.1.2 Maîtriser la technique d'habillage pour travailler en zone à fort risque de contamination microbiologique ou particulaire</t>
  </si>
  <si>
    <t>C2.1.3 Adopter la posture définie par son environnement professionnel</t>
  </si>
  <si>
    <t>C2.3 Contribuer au respect de l'envirronnement naturel</t>
  </si>
  <si>
    <r>
      <t xml:space="preserve">Baccalauréat Professionnel 
PRODUCTION EN INDUSTRIES PHARMACEUTIQUES, ALIMENTAIRES ET COSMETIQUES 
</t>
    </r>
    <r>
      <rPr>
        <b/>
        <sz val="12"/>
        <color theme="1"/>
        <rFont val="Calibri"/>
        <family val="2"/>
      </rPr>
      <t>É</t>
    </r>
    <r>
      <rPr>
        <b/>
        <sz val="12"/>
        <color theme="1"/>
        <rFont val="Arial"/>
        <family val="2"/>
      </rPr>
      <t>preuve E3</t>
    </r>
  </si>
  <si>
    <t>Academie</t>
  </si>
  <si>
    <t>AIX-MARSEILLE</t>
  </si>
  <si>
    <t>AMIENS</t>
  </si>
  <si>
    <t>BESANCON</t>
  </si>
  <si>
    <t>BORDEAUX</t>
  </si>
  <si>
    <t>CLERMONT-FERRAND</t>
  </si>
  <si>
    <t>CORSE</t>
  </si>
  <si>
    <t>CRETEIL</t>
  </si>
  <si>
    <t>DIJON</t>
  </si>
  <si>
    <t>GRENOBLE</t>
  </si>
  <si>
    <t>GUADELOUPE</t>
  </si>
  <si>
    <t>GUYANE</t>
  </si>
  <si>
    <t>LA REUNION</t>
  </si>
  <si>
    <t>LILLE</t>
  </si>
  <si>
    <t>LIMOGES</t>
  </si>
  <si>
    <t>LYON</t>
  </si>
  <si>
    <t>MARTINIQUE</t>
  </si>
  <si>
    <t>MAYOTTE</t>
  </si>
  <si>
    <t>MONTPELLIER</t>
  </si>
  <si>
    <t>NANCY-METZ</t>
  </si>
  <si>
    <t>NANTES</t>
  </si>
  <si>
    <t>NICE</t>
  </si>
  <si>
    <t>NORMANDIE</t>
  </si>
  <si>
    <t>ORLEANS-TOURS</t>
  </si>
  <si>
    <t>PARIS</t>
  </si>
  <si>
    <t>POITIERS</t>
  </si>
  <si>
    <t>REIMS</t>
  </si>
  <si>
    <t>RENNES</t>
  </si>
  <si>
    <t>STRASBOURG</t>
  </si>
  <si>
    <t>TOULOUSE</t>
  </si>
  <si>
    <t>VERSAILLES</t>
  </si>
  <si>
    <t>NOM, Prénom du candidat</t>
  </si>
  <si>
    <t>%age d'acquisition du bloc 1 :</t>
  </si>
  <si>
    <t>%age d'acquisition du bloc 2 :</t>
  </si>
  <si>
    <t>NOM et Prénom du candidat</t>
  </si>
  <si>
    <t>Dossier</t>
  </si>
  <si>
    <t>Total 1</t>
  </si>
  <si>
    <t>Total 2</t>
  </si>
  <si>
    <t xml:space="preserve">Total 1 + Total 2 + Total 3 + Total 4 + Total 5 + Total 6 + Total 7 = TOTAL sur 40 </t>
  </si>
  <si>
    <t>TOTAL sur 80</t>
  </si>
  <si>
    <t>Total 3</t>
  </si>
  <si>
    <t>Total 4</t>
  </si>
  <si>
    <t>Total 5</t>
  </si>
  <si>
    <t>Total 6</t>
  </si>
  <si>
    <t>Total 7</t>
  </si>
  <si>
    <t>Observations</t>
  </si>
  <si>
    <t>Dossier et entretien</t>
  </si>
  <si>
    <t>Entretien</t>
  </si>
  <si>
    <t>Exposé et entretien</t>
  </si>
  <si>
    <t xml:space="preserve">COMPÉTENCE </t>
  </si>
  <si>
    <t>TOTAL sur 10 points</t>
  </si>
  <si>
    <t>E31 B Conduite des opérations de production</t>
  </si>
  <si>
    <t>E31 A Conduite des opérations de production en milieu professionnel</t>
  </si>
  <si>
    <r>
      <t xml:space="preserve">Dossier remis le
</t>
    </r>
    <r>
      <rPr>
        <b/>
        <sz val="9"/>
        <color theme="1"/>
        <rFont val="Arial"/>
        <family val="2"/>
      </rPr>
      <t>(indiquez la date ci-dessous)</t>
    </r>
  </si>
  <si>
    <t>TOTAL sur 30 points</t>
  </si>
  <si>
    <t>TOTAL sur 60 points</t>
  </si>
  <si>
    <t>TOTAL sur 15 points</t>
  </si>
  <si>
    <t>Etablissement scolaire</t>
  </si>
  <si>
    <t>Nom de l'Entreprise</t>
  </si>
  <si>
    <t>En établissement scolaire</t>
  </si>
  <si>
    <t>Livret de suivi</t>
  </si>
  <si>
    <t>Livret de suivi et entretien</t>
  </si>
  <si>
    <t xml:space="preserve"> Nom de l'entreprise </t>
  </si>
  <si>
    <t>La situation d'évaluation prend la forme d'un exposé par le candidat puis d'un entretien conduit par le jury à partir d'un dossier rédigé par le candidat.</t>
  </si>
  <si>
    <t>8 points</t>
  </si>
  <si>
    <t>6 points</t>
  </si>
  <si>
    <t>Date du bilan en PFMP</t>
  </si>
  <si>
    <t>Date de l'entretien en centre</t>
  </si>
  <si>
    <t>0 point</t>
  </si>
  <si>
    <t>Compétence non acquise / non maîtrisée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</si>
</sst>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40C]dd\-mmm\-yy;@"/>
    <numFmt numFmtId="166" formatCode="0.0%"/>
    <numFmt numFmtId="167" formatCode="_-* #,##0.0\ _€_-;\-* #,##0.0\ _€_-;_-* &quot;-&quot;??\ _€_-;_-@_-"/>
  </numFmts>
  <fonts count="32" x14ac:knownFonts="1">
    <font>
      <sz val="11"/>
      <color theme="1"/>
      <name val="Calibri"/>
      <family val="2"/>
      <scheme val="minor"/>
    </font>
    <font>
      <b/>
      <sz val="11"/>
      <color theme="1"/>
      <name val="Calibri"/>
      <family val="2"/>
      <scheme val="minor"/>
    </font>
    <font>
      <sz val="16"/>
      <color theme="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0"/>
      <color theme="1"/>
      <name val="Arial"/>
      <family val="2"/>
    </font>
    <font>
      <sz val="12"/>
      <color theme="1"/>
      <name val="Arial"/>
      <family val="2"/>
    </font>
    <font>
      <sz val="11"/>
      <color theme="1"/>
      <name val="Calibri"/>
      <family val="2"/>
      <scheme val="minor"/>
    </font>
    <font>
      <sz val="9"/>
      <color theme="1"/>
      <name val="Arial"/>
      <family val="2"/>
    </font>
    <font>
      <b/>
      <sz val="12"/>
      <color theme="1"/>
      <name val="Calibri"/>
      <family val="2"/>
    </font>
    <font>
      <b/>
      <sz val="11"/>
      <color theme="1"/>
      <name val="Calibri"/>
      <family val="2"/>
    </font>
    <font>
      <sz val="11"/>
      <color theme="1"/>
      <name val="Calibri"/>
      <family val="2"/>
    </font>
    <font>
      <b/>
      <sz val="14"/>
      <color theme="1"/>
      <name val="Arial"/>
      <family val="2"/>
    </font>
    <font>
      <b/>
      <sz val="14"/>
      <color theme="1"/>
      <name val="Calibri"/>
      <family val="2"/>
      <scheme val="minor"/>
    </font>
    <font>
      <b/>
      <sz val="10"/>
      <color theme="1"/>
      <name val="Calibri"/>
      <family val="2"/>
    </font>
    <font>
      <b/>
      <sz val="14"/>
      <color theme="1"/>
      <name val="Calibri"/>
      <family val="2"/>
    </font>
    <font>
      <sz val="14"/>
      <color theme="1"/>
      <name val="Calibri"/>
      <family val="2"/>
    </font>
    <font>
      <b/>
      <sz val="11"/>
      <color theme="0" tint="-4.9989318521683403E-2"/>
      <name val="Arial"/>
      <family val="2"/>
    </font>
    <font>
      <b/>
      <sz val="16"/>
      <color theme="1"/>
      <name val="Calibri"/>
      <family val="2"/>
    </font>
    <font>
      <sz val="16"/>
      <color theme="1"/>
      <name val="Calibri"/>
      <family val="2"/>
    </font>
    <font>
      <i/>
      <sz val="16"/>
      <color theme="1"/>
      <name val="Calibri"/>
      <family val="2"/>
    </font>
    <font>
      <b/>
      <sz val="16"/>
      <color theme="0" tint="-4.9989318521683403E-2"/>
      <name val="Arial"/>
      <family val="2"/>
    </font>
    <font>
      <b/>
      <sz val="16"/>
      <color theme="1"/>
      <name val="Arial"/>
      <family val="2"/>
    </font>
    <font>
      <b/>
      <sz val="18"/>
      <color theme="1"/>
      <name val="Calibri"/>
      <family val="2"/>
    </font>
    <font>
      <b/>
      <sz val="20"/>
      <color theme="1"/>
      <name val="Calibri"/>
      <family val="2"/>
      <scheme val="minor"/>
    </font>
    <font>
      <b/>
      <sz val="20"/>
      <color theme="1"/>
      <name val="Calibri"/>
      <family val="2"/>
    </font>
    <font>
      <sz val="18"/>
      <color theme="1"/>
      <name val="Calibri"/>
      <family val="2"/>
    </font>
    <font>
      <b/>
      <sz val="9"/>
      <color theme="1"/>
      <name val="Arial"/>
      <family val="2"/>
    </font>
    <font>
      <b/>
      <sz val="18"/>
      <color theme="1"/>
      <name val="Calibri"/>
      <family val="2"/>
      <scheme val="minor"/>
    </font>
    <font>
      <sz val="8"/>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520">
    <xf numFmtId="0" fontId="0" fillId="0" borderId="0" xfId="0"/>
    <xf numFmtId="0" fontId="4" fillId="8" borderId="11" xfId="0" applyFont="1" applyFill="1" applyBorder="1" applyAlignment="1">
      <alignment vertical="center" wrapText="1"/>
    </xf>
    <xf numFmtId="0" fontId="4" fillId="8" borderId="0" xfId="0" applyFont="1" applyFill="1" applyAlignment="1">
      <alignment vertical="center" wrapText="1"/>
    </xf>
    <xf numFmtId="0" fontId="8" fillId="7" borderId="23" xfId="0" applyFont="1" applyFill="1" applyBorder="1" applyAlignment="1">
      <alignment vertical="center"/>
    </xf>
    <xf numFmtId="0" fontId="8" fillId="7" borderId="24" xfId="0" applyFont="1" applyFill="1" applyBorder="1" applyAlignment="1">
      <alignment vertical="center"/>
    </xf>
    <xf numFmtId="0" fontId="0" fillId="0" borderId="0" xfId="0" applyAlignment="1">
      <alignment horizontal="center" vertical="center"/>
    </xf>
    <xf numFmtId="0" fontId="8" fillId="7" borderId="20" xfId="0" applyFont="1" applyFill="1" applyBorder="1" applyAlignment="1">
      <alignment horizontal="centerContinuous" vertical="center"/>
    </xf>
    <xf numFmtId="0" fontId="8" fillId="7" borderId="21" xfId="0" applyFont="1" applyFill="1" applyBorder="1" applyAlignment="1">
      <alignment horizontal="centerContinuous" vertical="center"/>
    </xf>
    <xf numFmtId="0" fontId="8" fillId="7" borderId="22" xfId="0" applyFont="1" applyFill="1" applyBorder="1" applyAlignment="1">
      <alignment horizontal="centerContinuous" vertical="center"/>
    </xf>
    <xf numFmtId="0" fontId="0" fillId="0" borderId="0" xfId="0" applyAlignment="1">
      <alignment vertical="center"/>
    </xf>
    <xf numFmtId="0" fontId="8" fillId="0" borderId="7" xfId="0" applyFont="1" applyBorder="1" applyAlignment="1">
      <alignment vertical="center"/>
    </xf>
    <xf numFmtId="0" fontId="6" fillId="5" borderId="15"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7" fillId="8" borderId="0" xfId="0" applyFont="1" applyFill="1" applyAlignment="1">
      <alignment vertical="center" wrapText="1"/>
    </xf>
    <xf numFmtId="0" fontId="0" fillId="0" borderId="0" xfId="0" applyAlignment="1">
      <alignment vertical="top"/>
    </xf>
    <xf numFmtId="0" fontId="0" fillId="0" borderId="0" xfId="0" applyAlignment="1">
      <alignment wrapText="1"/>
    </xf>
    <xf numFmtId="0" fontId="13"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19" fillId="8" borderId="2" xfId="0" applyFont="1" applyFill="1" applyBorder="1" applyAlignment="1">
      <alignment vertical="center" wrapText="1"/>
    </xf>
    <xf numFmtId="0" fontId="16" fillId="8" borderId="11" xfId="0" applyFont="1" applyFill="1" applyBorder="1" applyAlignment="1">
      <alignment vertical="top"/>
    </xf>
    <xf numFmtId="0" fontId="12" fillId="8" borderId="11" xfId="0" applyFont="1" applyFill="1" applyBorder="1" applyAlignment="1">
      <alignment vertical="center" wrapText="1"/>
    </xf>
    <xf numFmtId="0" fontId="12" fillId="8" borderId="0" xfId="0" applyFont="1" applyFill="1" applyAlignment="1">
      <alignment vertical="center" wrapText="1"/>
    </xf>
    <xf numFmtId="0" fontId="16" fillId="8" borderId="0" xfId="0" applyFont="1" applyFill="1" applyAlignment="1">
      <alignment vertical="top"/>
    </xf>
    <xf numFmtId="0" fontId="20" fillId="8" borderId="0" xfId="0" applyFont="1" applyFill="1" applyAlignment="1">
      <alignment vertical="center" wrapText="1"/>
    </xf>
    <xf numFmtId="0" fontId="20" fillId="8" borderId="11" xfId="0" applyFont="1" applyFill="1" applyBorder="1" applyAlignment="1">
      <alignment vertical="center" wrapText="1"/>
    </xf>
    <xf numFmtId="0" fontId="23" fillId="8" borderId="2" xfId="0" applyFont="1" applyFill="1" applyBorder="1" applyAlignment="1">
      <alignment vertical="center" wrapText="1"/>
    </xf>
    <xf numFmtId="0" fontId="24" fillId="8" borderId="1" xfId="0" applyFont="1" applyFill="1" applyBorder="1" applyAlignment="1">
      <alignment horizontal="right" vertical="center" wrapText="1"/>
    </xf>
    <xf numFmtId="0" fontId="21" fillId="5" borderId="15"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7" fillId="0" borderId="30" xfId="0" applyFont="1" applyBorder="1" applyAlignment="1">
      <alignment vertical="center"/>
    </xf>
    <xf numFmtId="0" fontId="20" fillId="0" borderId="9" xfId="0" applyFont="1" applyBorder="1" applyAlignment="1">
      <alignment horizontal="center" vertical="center"/>
    </xf>
    <xf numFmtId="0" fontId="18" fillId="0" borderId="0" xfId="0" applyFont="1" applyProtection="1"/>
    <xf numFmtId="0" fontId="0" fillId="0" borderId="0" xfId="0" applyProtection="1"/>
    <xf numFmtId="0" fontId="0" fillId="0" borderId="0" xfId="0" applyAlignment="1" applyProtection="1">
      <alignment wrapText="1"/>
    </xf>
    <xf numFmtId="0" fontId="13" fillId="0" borderId="0" xfId="0" applyFont="1" applyProtection="1"/>
    <xf numFmtId="0" fontId="16" fillId="8" borderId="11" xfId="0" applyFont="1" applyFill="1" applyBorder="1" applyAlignment="1" applyProtection="1">
      <alignment vertical="top"/>
    </xf>
    <xf numFmtId="0" fontId="20" fillId="0" borderId="9" xfId="0" applyFont="1" applyBorder="1" applyAlignment="1" applyProtection="1">
      <alignment horizontal="center" vertical="center"/>
    </xf>
    <xf numFmtId="0" fontId="12" fillId="8" borderId="11" xfId="0" applyFont="1" applyFill="1" applyBorder="1" applyAlignment="1" applyProtection="1">
      <alignment vertical="center" wrapText="1"/>
    </xf>
    <xf numFmtId="0" fontId="20" fillId="8" borderId="11" xfId="0" applyFont="1" applyFill="1" applyBorder="1" applyAlignment="1" applyProtection="1">
      <alignment vertical="center" wrapText="1"/>
    </xf>
    <xf numFmtId="0" fontId="20" fillId="8" borderId="2" xfId="0" applyFont="1" applyFill="1" applyBorder="1" applyAlignment="1" applyProtection="1">
      <alignment vertical="center" wrapText="1"/>
    </xf>
    <xf numFmtId="0" fontId="23" fillId="8" borderId="2" xfId="0" applyFont="1" applyFill="1" applyBorder="1" applyAlignment="1" applyProtection="1">
      <alignment vertical="center" wrapText="1"/>
    </xf>
    <xf numFmtId="0" fontId="24" fillId="8" borderId="1" xfId="0" applyFont="1" applyFill="1" applyBorder="1" applyAlignment="1" applyProtection="1">
      <alignment horizontal="right" vertical="center" wrapText="1"/>
    </xf>
    <xf numFmtId="0" fontId="12" fillId="8" borderId="0" xfId="0" applyFont="1" applyFill="1" applyAlignment="1" applyProtection="1">
      <alignment vertical="center" wrapText="1"/>
    </xf>
    <xf numFmtId="0" fontId="20" fillId="8" borderId="0" xfId="0" applyFont="1" applyFill="1" applyAlignment="1" applyProtection="1">
      <alignment vertical="center" wrapText="1"/>
    </xf>
    <xf numFmtId="0" fontId="12" fillId="8" borderId="0" xfId="0" applyFont="1" applyFill="1" applyBorder="1" applyAlignment="1" applyProtection="1">
      <alignment vertical="center" wrapText="1"/>
    </xf>
    <xf numFmtId="0" fontId="20" fillId="8" borderId="0" xfId="0" applyFont="1" applyFill="1" applyBorder="1" applyAlignment="1" applyProtection="1">
      <alignment vertical="center" wrapText="1"/>
    </xf>
    <xf numFmtId="0" fontId="12" fillId="8" borderId="7" xfId="0" applyFont="1" applyFill="1" applyBorder="1" applyAlignment="1" applyProtection="1">
      <alignment vertical="center" wrapText="1"/>
    </xf>
    <xf numFmtId="0" fontId="20" fillId="8" borderId="7" xfId="0" applyFont="1" applyFill="1" applyBorder="1" applyAlignment="1" applyProtection="1">
      <alignment vertical="center" wrapText="1"/>
    </xf>
    <xf numFmtId="0" fontId="16" fillId="8" borderId="0" xfId="0" applyFont="1" applyFill="1" applyAlignment="1" applyProtection="1">
      <alignment vertical="top"/>
    </xf>
    <xf numFmtId="0" fontId="19" fillId="8" borderId="7" xfId="0" applyFont="1" applyFill="1" applyBorder="1" applyAlignment="1" applyProtection="1">
      <alignment vertical="center" wrapText="1"/>
    </xf>
    <xf numFmtId="0" fontId="27" fillId="0" borderId="30" xfId="0" applyFont="1" applyBorder="1" applyAlignment="1" applyProtection="1">
      <alignment vertical="center"/>
    </xf>
    <xf numFmtId="0" fontId="0" fillId="0" borderId="13" xfId="0" applyBorder="1" applyAlignment="1">
      <alignment horizontal="center" vertical="center"/>
    </xf>
    <xf numFmtId="0" fontId="0" fillId="0" borderId="13" xfId="0" applyBorder="1"/>
    <xf numFmtId="0" fontId="0" fillId="0" borderId="13" xfId="0" applyBorder="1" applyAlignment="1">
      <alignment horizontal="center"/>
    </xf>
    <xf numFmtId="9" fontId="0" fillId="0" borderId="13" xfId="1" applyFont="1" applyBorder="1"/>
    <xf numFmtId="166" fontId="0" fillId="0" borderId="13" xfId="1" applyNumberFormat="1" applyFont="1" applyBorder="1" applyAlignment="1"/>
    <xf numFmtId="0" fontId="8" fillId="11" borderId="35" xfId="0" applyFont="1" applyFill="1" applyBorder="1" applyAlignment="1">
      <alignment vertical="center"/>
    </xf>
    <xf numFmtId="166" fontId="2" fillId="11" borderId="35" xfId="0" applyNumberFormat="1" applyFont="1" applyFill="1" applyBorder="1" applyAlignment="1">
      <alignment vertical="center"/>
    </xf>
    <xf numFmtId="0" fontId="20" fillId="8" borderId="11" xfId="0" applyFont="1" applyFill="1" applyBorder="1" applyAlignment="1" applyProtection="1">
      <alignment horizontal="centerContinuous" vertical="center" wrapText="1"/>
    </xf>
    <xf numFmtId="0" fontId="4" fillId="8" borderId="11" xfId="0" applyFont="1" applyFill="1" applyBorder="1" applyAlignment="1" applyProtection="1">
      <alignment vertical="center" wrapText="1"/>
    </xf>
    <xf numFmtId="0" fontId="4" fillId="8" borderId="2" xfId="0" applyFont="1" applyFill="1" applyBorder="1" applyAlignment="1" applyProtection="1">
      <alignment vertical="center" wrapText="1"/>
    </xf>
    <xf numFmtId="0" fontId="19" fillId="8" borderId="2" xfId="0" applyFont="1" applyFill="1" applyBorder="1" applyAlignment="1" applyProtection="1">
      <alignment vertical="center" wrapText="1"/>
    </xf>
    <xf numFmtId="0" fontId="4" fillId="8" borderId="2" xfId="0" applyFont="1" applyFill="1" applyBorder="1" applyAlignment="1" applyProtection="1">
      <alignment horizontal="right" vertical="center" wrapText="1"/>
    </xf>
    <xf numFmtId="0" fontId="6" fillId="5" borderId="10" xfId="0" applyFont="1" applyFill="1" applyBorder="1" applyAlignment="1" applyProtection="1">
      <alignment horizontal="center" vertical="center" wrapText="1"/>
    </xf>
    <xf numFmtId="0" fontId="6" fillId="5" borderId="15"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7" fillId="8" borderId="0" xfId="0" applyFont="1" applyFill="1" applyAlignment="1" applyProtection="1">
      <alignment vertical="center" wrapText="1"/>
    </xf>
    <xf numFmtId="0" fontId="4" fillId="8" borderId="0" xfId="0" applyFont="1" applyFill="1" applyAlignment="1" applyProtection="1">
      <alignment vertical="center" wrapText="1"/>
    </xf>
    <xf numFmtId="0" fontId="0" fillId="0" borderId="0" xfId="0" applyAlignment="1" applyProtection="1">
      <alignment vertical="top"/>
    </xf>
    <xf numFmtId="0" fontId="0" fillId="0" borderId="0" xfId="0" applyAlignment="1" applyProtection="1">
      <alignment horizontal="center" vertical="center"/>
    </xf>
    <xf numFmtId="0" fontId="0" fillId="0" borderId="13" xfId="0" applyBorder="1" applyProtection="1"/>
    <xf numFmtId="0" fontId="6" fillId="0" borderId="10" xfId="0" applyFont="1" applyFill="1" applyBorder="1" applyAlignment="1" applyProtection="1">
      <alignment horizontal="center" vertical="center" wrapText="1"/>
    </xf>
    <xf numFmtId="0" fontId="7" fillId="6" borderId="3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0" fillId="4" borderId="34"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7" fillId="8" borderId="11" xfId="0" applyFont="1" applyFill="1" applyBorder="1" applyAlignment="1">
      <alignment horizontal="center" vertical="center"/>
    </xf>
    <xf numFmtId="0" fontId="7" fillId="8" borderId="8" xfId="0" applyFont="1" applyFill="1" applyBorder="1" applyAlignment="1" applyProtection="1">
      <alignment vertical="center" wrapText="1"/>
    </xf>
    <xf numFmtId="0" fontId="5" fillId="8" borderId="0"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7" fillId="8" borderId="7" xfId="0" applyFont="1" applyFill="1" applyBorder="1" applyAlignment="1" applyProtection="1">
      <alignment vertical="center" wrapText="1"/>
    </xf>
    <xf numFmtId="0" fontId="7" fillId="8" borderId="5" xfId="0" applyFont="1" applyFill="1" applyBorder="1" applyAlignment="1" applyProtection="1">
      <alignment vertical="center" wrapText="1"/>
    </xf>
    <xf numFmtId="0" fontId="7" fillId="8" borderId="0" xfId="0" applyFont="1" applyFill="1" applyBorder="1" applyAlignment="1" applyProtection="1">
      <alignment vertical="center" wrapText="1"/>
    </xf>
    <xf numFmtId="0" fontId="7" fillId="6" borderId="1" xfId="0"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xf>
    <xf numFmtId="0" fontId="4" fillId="8" borderId="0" xfId="0" applyFont="1" applyFill="1" applyBorder="1" applyAlignment="1" applyProtection="1">
      <alignment vertical="center" wrapText="1"/>
    </xf>
    <xf numFmtId="0" fontId="4" fillId="8" borderId="7" xfId="0" applyFont="1" applyFill="1" applyBorder="1" applyAlignment="1" applyProtection="1">
      <alignment horizontal="right" vertical="center" wrapText="1"/>
    </xf>
    <xf numFmtId="0" fontId="7" fillId="6" borderId="9" xfId="0" applyFont="1" applyFill="1" applyBorder="1" applyAlignment="1" applyProtection="1">
      <alignment horizontal="center" vertical="center" wrapText="1"/>
      <protection locked="0"/>
    </xf>
    <xf numFmtId="0" fontId="5" fillId="9" borderId="40" xfId="0" applyFont="1" applyFill="1" applyBorder="1" applyAlignment="1" applyProtection="1">
      <alignment vertical="center"/>
    </xf>
    <xf numFmtId="0" fontId="7" fillId="8" borderId="0" xfId="0" applyFont="1" applyFill="1" applyBorder="1" applyAlignment="1" applyProtection="1">
      <alignment horizontal="center" vertical="center"/>
    </xf>
    <xf numFmtId="0" fontId="6" fillId="5" borderId="11" xfId="0" applyFont="1" applyFill="1" applyBorder="1" applyAlignment="1" applyProtection="1">
      <alignment horizontal="centerContinuous" vertical="center" wrapText="1"/>
    </xf>
    <xf numFmtId="0" fontId="6" fillId="5" borderId="15" xfId="0" applyFont="1" applyFill="1" applyBorder="1" applyAlignment="1" applyProtection="1">
      <alignment horizontal="centerContinuous" vertical="center" wrapText="1"/>
    </xf>
    <xf numFmtId="0" fontId="6" fillId="5" borderId="34" xfId="0" applyFont="1" applyFill="1" applyBorder="1" applyAlignment="1" applyProtection="1">
      <alignment horizontal="centerContinuous" vertical="center" wrapText="1"/>
    </xf>
    <xf numFmtId="0" fontId="6" fillId="5" borderId="9" xfId="0" applyFont="1" applyFill="1" applyBorder="1" applyAlignment="1" applyProtection="1">
      <alignment horizontal="centerContinuous" vertical="center" wrapText="1"/>
    </xf>
    <xf numFmtId="0" fontId="6" fillId="5" borderId="2" xfId="0" applyFont="1" applyFill="1" applyBorder="1" applyAlignment="1" applyProtection="1">
      <alignment horizontal="centerContinuous" vertical="center" wrapText="1"/>
    </xf>
    <xf numFmtId="0" fontId="7" fillId="8" borderId="0" xfId="0" applyFont="1" applyFill="1" applyBorder="1" applyAlignment="1" applyProtection="1">
      <alignment horizontal="centerContinuous" vertical="center"/>
    </xf>
    <xf numFmtId="0" fontId="7" fillId="8" borderId="11" xfId="0" applyFont="1" applyFill="1" applyBorder="1" applyAlignment="1" applyProtection="1">
      <alignment horizontal="centerContinuous" vertical="center"/>
    </xf>
    <xf numFmtId="0" fontId="6" fillId="5" borderId="1" xfId="0" applyFont="1" applyFill="1" applyBorder="1" applyAlignment="1" applyProtection="1">
      <alignment horizontal="centerContinuous" vertical="center" wrapText="1"/>
    </xf>
    <xf numFmtId="0" fontId="19" fillId="8" borderId="11" xfId="0" applyFont="1" applyFill="1" applyBorder="1" applyAlignment="1" applyProtection="1">
      <alignment vertical="center" wrapText="1"/>
    </xf>
    <xf numFmtId="0" fontId="4" fillId="8" borderId="11" xfId="0" applyFont="1" applyFill="1" applyBorder="1" applyAlignment="1" applyProtection="1">
      <alignment horizontal="right" vertical="center" wrapText="1"/>
    </xf>
    <xf numFmtId="0" fontId="7" fillId="6" borderId="10"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19" fillId="8" borderId="0" xfId="0" applyFont="1" applyFill="1" applyBorder="1" applyAlignment="1" applyProtection="1">
      <alignment vertical="center" wrapText="1"/>
    </xf>
    <xf numFmtId="0" fontId="4" fillId="8" borderId="0" xfId="0" applyFont="1" applyFill="1" applyBorder="1" applyAlignment="1" applyProtection="1">
      <alignment horizontal="right" vertical="center" wrapText="1"/>
    </xf>
    <xf numFmtId="0" fontId="0" fillId="8" borderId="4" xfId="0" applyFill="1" applyBorder="1" applyAlignment="1" applyProtection="1">
      <alignment horizontal="center" vertical="center"/>
    </xf>
    <xf numFmtId="0" fontId="7" fillId="5" borderId="2" xfId="0" applyFont="1" applyFill="1" applyBorder="1" applyAlignment="1" applyProtection="1">
      <alignment horizontal="centerContinuous" vertical="center"/>
      <protection locked="0"/>
    </xf>
    <xf numFmtId="0" fontId="3" fillId="6" borderId="0" xfId="0" applyFont="1" applyFill="1" applyBorder="1" applyAlignment="1" applyProtection="1">
      <alignment horizontal="centerContinuous" vertical="center" wrapText="1"/>
    </xf>
    <xf numFmtId="0" fontId="3" fillId="6" borderId="8" xfId="0" applyFont="1" applyFill="1" applyBorder="1" applyAlignment="1" applyProtection="1">
      <alignment horizontal="centerContinuous" vertical="center" wrapText="1"/>
    </xf>
    <xf numFmtId="0" fontId="10" fillId="9" borderId="45" xfId="0" applyFont="1" applyFill="1" applyBorder="1" applyAlignment="1" applyProtection="1">
      <alignment vertical="center"/>
    </xf>
    <xf numFmtId="165" fontId="5" fillId="9" borderId="46" xfId="0" applyNumberFormat="1" applyFont="1" applyFill="1" applyBorder="1" applyAlignment="1" applyProtection="1">
      <alignment vertical="center"/>
      <protection locked="0"/>
    </xf>
    <xf numFmtId="0" fontId="10" fillId="9" borderId="47" xfId="0" applyFont="1" applyFill="1" applyBorder="1" applyAlignment="1" applyProtection="1">
      <alignment vertical="center"/>
    </xf>
    <xf numFmtId="0" fontId="5" fillId="9" borderId="48" xfId="0" applyFont="1" applyFill="1" applyBorder="1" applyAlignment="1" applyProtection="1">
      <alignment vertical="center"/>
    </xf>
    <xf numFmtId="165" fontId="5" fillId="9" borderId="49" xfId="0" applyNumberFormat="1" applyFont="1" applyFill="1" applyBorder="1" applyAlignment="1" applyProtection="1">
      <alignment vertical="center"/>
      <protection locked="0"/>
    </xf>
    <xf numFmtId="0" fontId="7" fillId="8" borderId="1" xfId="0" applyFont="1" applyFill="1" applyBorder="1" applyAlignment="1" applyProtection="1">
      <alignment horizontal="center" vertical="center" wrapText="1"/>
    </xf>
    <xf numFmtId="0" fontId="7" fillId="8" borderId="5" xfId="0" applyFont="1" applyFill="1" applyBorder="1" applyAlignment="1" applyProtection="1">
      <alignment horizontal="center" vertical="center" wrapText="1"/>
    </xf>
    <xf numFmtId="0" fontId="7" fillId="9" borderId="11" xfId="0" applyFont="1" applyFill="1" applyBorder="1" applyAlignment="1" applyProtection="1">
      <alignment horizontal="centerContinuous" vertical="center"/>
    </xf>
    <xf numFmtId="0" fontId="7" fillId="9" borderId="11" xfId="0" applyFont="1" applyFill="1" applyBorder="1" applyAlignment="1" applyProtection="1">
      <alignment horizontal="centerContinuous" vertical="center"/>
      <protection locked="0"/>
    </xf>
    <xf numFmtId="0" fontId="7" fillId="9" borderId="14" xfId="0" applyFont="1" applyFill="1" applyBorder="1" applyAlignment="1" applyProtection="1">
      <alignment horizontal="left" vertical="center"/>
    </xf>
    <xf numFmtId="0" fontId="0" fillId="0" borderId="34" xfId="0" applyBorder="1" applyAlignment="1" applyProtection="1">
      <alignment horizontal="center" vertical="center"/>
    </xf>
    <xf numFmtId="0" fontId="4" fillId="8" borderId="14" xfId="0" applyFont="1" applyFill="1" applyBorder="1" applyAlignment="1">
      <alignment vertical="center" wrapText="1"/>
    </xf>
    <xf numFmtId="0" fontId="4" fillId="8" borderId="12" xfId="0" applyFont="1" applyFill="1" applyBorder="1" applyAlignment="1">
      <alignment vertical="center" wrapText="1"/>
    </xf>
    <xf numFmtId="0" fontId="4" fillId="8" borderId="0" xfId="0" applyFont="1" applyFill="1" applyBorder="1" applyAlignment="1">
      <alignment vertical="center" wrapText="1"/>
    </xf>
    <xf numFmtId="0" fontId="4" fillId="8" borderId="6" xfId="0" applyFont="1" applyFill="1" applyBorder="1" applyAlignment="1">
      <alignment vertical="center" wrapText="1"/>
    </xf>
    <xf numFmtId="0" fontId="0" fillId="12" borderId="0" xfId="0" applyFill="1"/>
    <xf numFmtId="0" fontId="0" fillId="0" borderId="0" xfId="0" applyAlignment="1">
      <alignment horizontal="center"/>
    </xf>
    <xf numFmtId="0" fontId="7" fillId="8"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9" fillId="8" borderId="11" xfId="0" applyFont="1" applyFill="1" applyBorder="1" applyAlignment="1">
      <alignment vertical="center" wrapText="1"/>
    </xf>
    <xf numFmtId="0" fontId="4" fillId="8" borderId="11" xfId="0" applyFont="1" applyFill="1" applyBorder="1" applyAlignment="1">
      <alignment horizontal="right" vertical="center" wrapText="1"/>
    </xf>
    <xf numFmtId="0" fontId="7" fillId="8" borderId="0" xfId="0" applyFont="1" applyFill="1" applyBorder="1" applyAlignment="1">
      <alignment horizontal="center" vertical="center"/>
    </xf>
    <xf numFmtId="0" fontId="19" fillId="8" borderId="0" xfId="0" applyFont="1" applyFill="1" applyBorder="1" applyAlignment="1">
      <alignment vertical="center" wrapText="1"/>
    </xf>
    <xf numFmtId="0" fontId="4" fillId="8" borderId="0" xfId="0" applyFont="1" applyFill="1" applyBorder="1" applyAlignment="1">
      <alignment horizontal="right" vertical="center" wrapText="1"/>
    </xf>
    <xf numFmtId="0" fontId="6" fillId="0" borderId="15" xfId="0" applyFont="1" applyFill="1" applyBorder="1" applyAlignment="1">
      <alignment horizontal="center" vertical="center" wrapText="1"/>
    </xf>
    <xf numFmtId="0" fontId="0" fillId="8" borderId="8" xfId="0" applyFill="1" applyBorder="1" applyAlignment="1">
      <alignment horizontal="center" vertical="center"/>
    </xf>
    <xf numFmtId="0" fontId="6" fillId="5" borderId="14" xfId="0" applyFont="1" applyFill="1" applyBorder="1" applyAlignment="1" applyProtection="1">
      <alignment horizontal="centerContinuous" vertical="center" wrapText="1"/>
    </xf>
    <xf numFmtId="0" fontId="7" fillId="5" borderId="12" xfId="0" applyFont="1" applyFill="1" applyBorder="1" applyAlignment="1">
      <alignment horizontal="centerContinuous" vertical="center"/>
    </xf>
    <xf numFmtId="0" fontId="7" fillId="5" borderId="0" xfId="0" applyFont="1" applyFill="1" applyBorder="1" applyAlignment="1">
      <alignment horizontal="centerContinuous" vertical="center"/>
    </xf>
    <xf numFmtId="0" fontId="7" fillId="5" borderId="7" xfId="0" applyFont="1" applyFill="1" applyBorder="1" applyAlignment="1" applyProtection="1">
      <alignment horizontal="centerContinuous" vertical="center"/>
      <protection locked="0"/>
    </xf>
    <xf numFmtId="0" fontId="0" fillId="0" borderId="34" xfId="0" applyBorder="1" applyAlignment="1">
      <alignment horizontal="center" vertical="center"/>
    </xf>
    <xf numFmtId="0" fontId="7" fillId="5" borderId="9" xfId="0" applyFont="1" applyFill="1" applyBorder="1" applyAlignment="1">
      <alignment horizontal="centerContinuous" vertical="center"/>
    </xf>
    <xf numFmtId="0" fontId="7" fillId="5" borderId="2" xfId="0" applyFont="1" applyFill="1" applyBorder="1" applyAlignment="1">
      <alignment horizontal="centerContinuous" vertical="center"/>
    </xf>
    <xf numFmtId="0" fontId="12" fillId="4" borderId="11" xfId="0" applyFont="1" applyFill="1" applyBorder="1" applyAlignment="1" applyProtection="1">
      <alignment horizontal="center" vertical="center" wrapText="1"/>
      <protection locked="0"/>
    </xf>
    <xf numFmtId="0" fontId="26" fillId="5" borderId="11" xfId="0" applyFont="1" applyFill="1" applyBorder="1" applyAlignment="1">
      <alignment horizontal="right" vertical="center"/>
    </xf>
    <xf numFmtId="0" fontId="13" fillId="12" borderId="0" xfId="0" applyFont="1" applyFill="1"/>
    <xf numFmtId="0" fontId="23" fillId="8" borderId="11" xfId="0" applyFont="1" applyFill="1" applyBorder="1" applyAlignment="1">
      <alignment vertical="center" wrapText="1"/>
    </xf>
    <xf numFmtId="0" fontId="20" fillId="8" borderId="7" xfId="0" applyFont="1" applyFill="1" applyBorder="1" applyAlignment="1">
      <alignment vertical="center" wrapText="1"/>
    </xf>
    <xf numFmtId="0" fontId="21" fillId="4" borderId="14"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0" fillId="4" borderId="14" xfId="0" applyFont="1" applyFill="1" applyBorder="1" applyAlignment="1" applyProtection="1">
      <alignment horizontal="center" vertical="center" wrapText="1"/>
      <protection locked="0"/>
    </xf>
    <xf numFmtId="0" fontId="21" fillId="0" borderId="8" xfId="0" applyFont="1" applyFill="1" applyBorder="1" applyAlignment="1">
      <alignment horizontal="center" vertical="center" wrapText="1"/>
    </xf>
    <xf numFmtId="0" fontId="20" fillId="8" borderId="0" xfId="0" applyFont="1" applyFill="1" applyBorder="1" applyAlignment="1">
      <alignment vertical="center" wrapText="1"/>
    </xf>
    <xf numFmtId="0" fontId="23" fillId="8" borderId="0" xfId="0" applyFont="1" applyFill="1" applyBorder="1" applyAlignment="1">
      <alignment vertical="center" wrapText="1"/>
    </xf>
    <xf numFmtId="0" fontId="21" fillId="5" borderId="9" xfId="0" applyFont="1" applyFill="1" applyBorder="1" applyAlignment="1">
      <alignment horizontal="centerContinuous" vertical="center" wrapText="1"/>
    </xf>
    <xf numFmtId="0" fontId="21" fillId="5" borderId="2" xfId="0" applyFont="1" applyFill="1" applyBorder="1" applyAlignment="1">
      <alignment horizontal="centerContinuous" vertical="center" wrapText="1"/>
    </xf>
    <xf numFmtId="0" fontId="21" fillId="5" borderId="1" xfId="0" applyFont="1" applyFill="1" applyBorder="1" applyAlignment="1">
      <alignment horizontal="centerContinuous" vertical="center" wrapText="1"/>
    </xf>
    <xf numFmtId="0" fontId="12" fillId="4" borderId="34" xfId="0" applyFont="1" applyFill="1" applyBorder="1" applyAlignment="1" applyProtection="1">
      <alignment horizontal="center" vertical="center" wrapText="1"/>
      <protection locked="0"/>
    </xf>
    <xf numFmtId="0" fontId="24" fillId="8" borderId="2" xfId="0" applyFont="1" applyFill="1" applyBorder="1" applyAlignment="1">
      <alignment horizontal="centerContinuous" vertical="center" wrapText="1"/>
    </xf>
    <xf numFmtId="0" fontId="24" fillId="8" borderId="11" xfId="0" applyFont="1" applyFill="1" applyBorder="1" applyAlignment="1">
      <alignment horizontal="centerContinuous" vertical="center" wrapText="1"/>
    </xf>
    <xf numFmtId="0" fontId="24" fillId="8" borderId="0" xfId="0" applyFont="1" applyFill="1" applyBorder="1" applyAlignment="1">
      <alignment horizontal="centerContinuous" vertical="center" wrapText="1"/>
    </xf>
    <xf numFmtId="0" fontId="21" fillId="5" borderId="7" xfId="0" applyFont="1" applyFill="1" applyBorder="1" applyAlignment="1">
      <alignment horizontal="centerContinuous" vertical="center" wrapText="1"/>
    </xf>
    <xf numFmtId="0" fontId="14" fillId="10" borderId="9" xfId="0" applyFont="1" applyFill="1" applyBorder="1" applyAlignment="1">
      <alignment vertical="center"/>
    </xf>
    <xf numFmtId="0" fontId="14" fillId="10" borderId="2" xfId="0" applyFont="1" applyFill="1" applyBorder="1" applyAlignment="1">
      <alignment vertical="center"/>
    </xf>
    <xf numFmtId="0" fontId="14" fillId="10" borderId="9" xfId="0" applyFont="1" applyFill="1" applyBorder="1" applyAlignment="1">
      <alignment horizontal="centerContinuous" vertical="center"/>
    </xf>
    <xf numFmtId="0" fontId="14" fillId="10" borderId="2" xfId="0" applyFont="1" applyFill="1" applyBorder="1" applyAlignment="1">
      <alignment horizontal="centerContinuous" vertical="center"/>
    </xf>
    <xf numFmtId="0" fontId="14" fillId="10" borderId="2" xfId="0" applyFont="1" applyFill="1" applyBorder="1" applyAlignment="1" applyProtection="1">
      <alignment horizontal="centerContinuous" vertical="center"/>
      <protection locked="0"/>
    </xf>
    <xf numFmtId="0" fontId="14" fillId="10" borderId="14" xfId="0" applyFont="1" applyFill="1" applyBorder="1" applyAlignment="1">
      <alignment horizontal="centerContinuous" vertical="center"/>
    </xf>
    <xf numFmtId="0" fontId="14" fillId="10" borderId="11" xfId="0" applyFont="1" applyFill="1" applyBorder="1" applyAlignment="1">
      <alignment horizontal="centerContinuous" vertical="center"/>
    </xf>
    <xf numFmtId="0" fontId="23" fillId="8" borderId="2" xfId="0" applyFont="1" applyFill="1" applyBorder="1" applyAlignment="1">
      <alignment horizontal="centerContinuous" vertical="center" wrapText="1"/>
    </xf>
    <xf numFmtId="0" fontId="13" fillId="8" borderId="0" xfId="0" applyFont="1" applyFill="1"/>
    <xf numFmtId="0" fontId="21" fillId="5" borderId="0" xfId="0" applyFont="1" applyFill="1" applyBorder="1" applyAlignment="1">
      <alignment horizontal="centerContinuous" vertical="center" wrapText="1"/>
    </xf>
    <xf numFmtId="0" fontId="21" fillId="5" borderId="34" xfId="0" applyFont="1" applyFill="1" applyBorder="1" applyAlignment="1">
      <alignment horizontal="centerContinuous" vertical="center" wrapText="1"/>
    </xf>
    <xf numFmtId="0" fontId="21" fillId="0" borderId="54"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16" fillId="8" borderId="11" xfId="0" applyFont="1" applyFill="1" applyBorder="1" applyAlignment="1">
      <alignment horizontal="center" vertical="top"/>
    </xf>
    <xf numFmtId="0" fontId="24" fillId="8" borderId="1"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27" fillId="0" borderId="30" xfId="0" applyFont="1" applyBorder="1" applyAlignment="1">
      <alignment horizontal="center" vertical="center"/>
    </xf>
    <xf numFmtId="0" fontId="18" fillId="0" borderId="0" xfId="0" applyFont="1" applyAlignment="1">
      <alignment horizontal="center"/>
    </xf>
    <xf numFmtId="0" fontId="13" fillId="0" borderId="0" xfId="0" applyFont="1" applyAlignment="1">
      <alignment horizontal="center"/>
    </xf>
    <xf numFmtId="0" fontId="14" fillId="10" borderId="2" xfId="0" applyFont="1" applyFill="1" applyBorder="1" applyAlignment="1">
      <alignment horizontal="center" vertical="center"/>
    </xf>
    <xf numFmtId="0" fontId="26" fillId="5" borderId="11" xfId="0" applyFont="1" applyFill="1" applyBorder="1" applyAlignment="1" applyProtection="1">
      <alignment horizontal="right" vertical="center"/>
    </xf>
    <xf numFmtId="0" fontId="24" fillId="8" borderId="2" xfId="0" applyFont="1" applyFill="1" applyBorder="1" applyAlignment="1" applyProtection="1">
      <alignment horizontal="centerContinuous" vertical="center" wrapText="1"/>
    </xf>
    <xf numFmtId="0" fontId="21" fillId="5" borderId="2" xfId="0" applyFont="1" applyFill="1" applyBorder="1" applyAlignment="1" applyProtection="1">
      <alignment horizontal="centerContinuous" vertical="center" wrapText="1"/>
    </xf>
    <xf numFmtId="0" fontId="23" fillId="8" borderId="11" xfId="0" applyFont="1" applyFill="1" applyBorder="1" applyAlignment="1" applyProtection="1">
      <alignment vertical="center" wrapText="1"/>
    </xf>
    <xf numFmtId="0" fontId="24" fillId="8" borderId="11" xfId="0" applyFont="1" applyFill="1" applyBorder="1" applyAlignment="1" applyProtection="1">
      <alignment horizontal="centerContinuous" vertical="center" wrapText="1"/>
    </xf>
    <xf numFmtId="0" fontId="21" fillId="5" borderId="1" xfId="0" applyFont="1" applyFill="1" applyBorder="1" applyAlignment="1" applyProtection="1">
      <alignment horizontal="centerContinuous" vertical="center" wrapText="1"/>
    </xf>
    <xf numFmtId="0" fontId="20" fillId="5" borderId="2" xfId="0" applyFont="1" applyFill="1" applyBorder="1" applyAlignment="1" applyProtection="1">
      <alignment horizontal="centerContinuous" vertical="center" wrapText="1"/>
      <protection locked="0"/>
    </xf>
    <xf numFmtId="0" fontId="21" fillId="5" borderId="9" xfId="0" applyFont="1" applyFill="1" applyBorder="1" applyAlignment="1" applyProtection="1">
      <alignment horizontal="centerContinuous" vertical="center" wrapText="1"/>
    </xf>
    <xf numFmtId="0" fontId="21" fillId="0" borderId="54" xfId="0" applyFont="1" applyFill="1" applyBorder="1" applyAlignment="1" applyProtection="1">
      <alignment horizontal="center" vertical="center" wrapText="1"/>
    </xf>
    <xf numFmtId="0" fontId="21" fillId="5" borderId="55" xfId="0" applyFont="1" applyFill="1" applyBorder="1" applyAlignment="1" applyProtection="1">
      <alignment horizontal="center" vertical="center" wrapText="1"/>
    </xf>
    <xf numFmtId="0" fontId="21" fillId="5" borderId="2" xfId="0" applyFont="1" applyFill="1" applyBorder="1" applyAlignment="1" applyProtection="1">
      <alignment horizontal="centerContinuous" vertical="center" wrapText="1"/>
      <protection locked="0"/>
    </xf>
    <xf numFmtId="0" fontId="14" fillId="10" borderId="14" xfId="0" applyFont="1" applyFill="1" applyBorder="1" applyAlignment="1" applyProtection="1">
      <alignment horizontal="centerContinuous" vertical="center"/>
    </xf>
    <xf numFmtId="0" fontId="14" fillId="10" borderId="11" xfId="0" applyFont="1" applyFill="1" applyBorder="1" applyAlignment="1" applyProtection="1">
      <alignment horizontal="centerContinuous" vertical="center"/>
    </xf>
    <xf numFmtId="0" fontId="14" fillId="10" borderId="9" xfId="0" applyFont="1" applyFill="1" applyBorder="1" applyAlignment="1" applyProtection="1">
      <alignment vertical="center"/>
    </xf>
    <xf numFmtId="0" fontId="14" fillId="10" borderId="2" xfId="0" applyFont="1" applyFill="1" applyBorder="1" applyAlignment="1" applyProtection="1">
      <alignment vertical="center"/>
    </xf>
    <xf numFmtId="0" fontId="14" fillId="10" borderId="2" xfId="0" applyFont="1" applyFill="1" applyBorder="1" applyAlignment="1" applyProtection="1">
      <alignment horizontal="center" vertical="center"/>
      <protection locked="0"/>
    </xf>
    <xf numFmtId="0" fontId="6" fillId="5" borderId="9" xfId="0" applyFont="1" applyFill="1" applyBorder="1" applyAlignment="1" applyProtection="1">
      <alignment horizontal="centerContinuous" vertical="center" wrapText="1"/>
      <protection locked="0"/>
    </xf>
    <xf numFmtId="0" fontId="6" fillId="5" borderId="2" xfId="0" applyFont="1" applyFill="1" applyBorder="1" applyAlignment="1" applyProtection="1">
      <alignment horizontal="centerContinuous" vertical="center" wrapText="1"/>
      <protection locked="0"/>
    </xf>
    <xf numFmtId="0" fontId="0" fillId="5" borderId="2" xfId="0" applyFill="1" applyBorder="1" applyAlignment="1" applyProtection="1">
      <alignment horizontal="centerContinuous"/>
      <protection locked="0"/>
    </xf>
    <xf numFmtId="0" fontId="0" fillId="5" borderId="1" xfId="0" applyFill="1" applyBorder="1" applyAlignment="1" applyProtection="1">
      <alignment horizontal="centerContinuous"/>
      <protection locked="0"/>
    </xf>
    <xf numFmtId="0" fontId="0" fillId="0" borderId="1" xfId="0" applyBorder="1" applyAlignment="1" applyProtection="1">
      <alignment horizontal="centerContinuous"/>
      <protection locked="0"/>
    </xf>
    <xf numFmtId="0" fontId="10" fillId="5" borderId="9" xfId="0" applyFont="1" applyFill="1" applyBorder="1" applyAlignment="1" applyProtection="1">
      <alignment horizontal="centerContinuous" vertical="center" wrapText="1"/>
      <protection locked="0"/>
    </xf>
    <xf numFmtId="0" fontId="10" fillId="5" borderId="2" xfId="0" applyFont="1" applyFill="1" applyBorder="1" applyAlignment="1" applyProtection="1">
      <alignment horizontal="centerContinuous" vertical="center" wrapText="1"/>
      <protection locked="0"/>
    </xf>
    <xf numFmtId="0" fontId="6" fillId="5" borderId="7" xfId="0" applyFont="1" applyFill="1" applyBorder="1" applyAlignment="1" applyProtection="1">
      <alignment horizontal="centerContinuous" vertical="center" wrapText="1"/>
      <protection locked="0"/>
    </xf>
    <xf numFmtId="0" fontId="0" fillId="0" borderId="5" xfId="0" applyBorder="1" applyAlignment="1" applyProtection="1">
      <alignment horizontal="centerContinuous"/>
      <protection locked="0"/>
    </xf>
    <xf numFmtId="0" fontId="0" fillId="0" borderId="2" xfId="0" applyBorder="1" applyAlignment="1" applyProtection="1">
      <alignment horizontal="centerContinuous"/>
      <protection locked="0"/>
    </xf>
    <xf numFmtId="0" fontId="6" fillId="5" borderId="1" xfId="0" applyFont="1" applyFill="1" applyBorder="1" applyAlignment="1" applyProtection="1">
      <alignment horizontal="centerContinuous" vertical="center" wrapText="1"/>
      <protection locked="0"/>
    </xf>
    <xf numFmtId="0" fontId="21" fillId="5" borderId="9" xfId="0" applyFont="1" applyFill="1" applyBorder="1" applyAlignment="1" applyProtection="1">
      <alignment horizontal="centerContinuous" vertical="center" wrapText="1"/>
      <protection locked="0"/>
    </xf>
    <xf numFmtId="0" fontId="21" fillId="5" borderId="1" xfId="0" applyFont="1" applyFill="1" applyBorder="1" applyAlignment="1" applyProtection="1">
      <alignment horizontal="centerContinuous" vertical="center" wrapText="1"/>
      <protection locked="0"/>
    </xf>
    <xf numFmtId="0" fontId="21" fillId="0" borderId="1" xfId="0" applyFont="1" applyFill="1" applyBorder="1" applyAlignment="1" applyProtection="1">
      <alignment horizontal="centerContinuous" vertical="center" wrapText="1"/>
      <protection locked="0"/>
    </xf>
    <xf numFmtId="167" fontId="8" fillId="0" borderId="36" xfId="2" applyNumberFormat="1" applyFont="1" applyBorder="1" applyAlignment="1">
      <alignment horizontal="center" vertical="center"/>
    </xf>
    <xf numFmtId="167" fontId="8" fillId="0" borderId="37" xfId="2" applyNumberFormat="1" applyFont="1" applyBorder="1" applyAlignment="1">
      <alignment horizontal="center" vertical="center"/>
    </xf>
    <xf numFmtId="0" fontId="8" fillId="0" borderId="24" xfId="0" applyFont="1" applyBorder="1" applyAlignment="1">
      <alignment horizontal="left"/>
    </xf>
    <xf numFmtId="0" fontId="8" fillId="0" borderId="13" xfId="0" applyFont="1" applyBorder="1" applyAlignment="1">
      <alignment horizontal="left"/>
    </xf>
    <xf numFmtId="0" fontId="8" fillId="0" borderId="38" xfId="0" applyFont="1" applyBorder="1" applyAlignment="1">
      <alignment horizontal="left"/>
    </xf>
    <xf numFmtId="0" fontId="8" fillId="0" borderId="2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38" xfId="0" applyFont="1" applyBorder="1" applyAlignment="1" applyProtection="1">
      <alignment horizontal="left"/>
      <protection locked="0"/>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8" fillId="5" borderId="16"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0" fillId="0" borderId="11" xfId="0" applyBorder="1" applyAlignment="1">
      <alignment horizontal="center"/>
    </xf>
    <xf numFmtId="0" fontId="0" fillId="0" borderId="7" xfId="0" applyBorder="1" applyAlignment="1">
      <alignment horizont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23" xfId="0" applyFont="1" applyBorder="1"/>
    <xf numFmtId="0" fontId="8" fillId="0" borderId="16" xfId="0" applyFont="1" applyBorder="1"/>
    <xf numFmtId="0" fontId="8" fillId="0" borderId="17" xfId="0" applyFont="1" applyBorder="1"/>
    <xf numFmtId="0" fontId="8" fillId="0" borderId="24" xfId="0" applyFont="1" applyBorder="1"/>
    <xf numFmtId="0" fontId="8" fillId="0" borderId="13" xfId="0" applyFont="1" applyBorder="1"/>
    <xf numFmtId="0" fontId="8" fillId="0" borderId="38" xfId="0" applyFont="1" applyBorder="1"/>
    <xf numFmtId="0" fontId="8" fillId="0" borderId="33" xfId="0" applyFont="1" applyBorder="1"/>
    <xf numFmtId="0" fontId="8" fillId="0" borderId="32" xfId="0" applyFont="1" applyBorder="1"/>
    <xf numFmtId="0" fontId="8" fillId="0" borderId="39" xfId="0" applyFont="1" applyBorder="1"/>
    <xf numFmtId="0" fontId="3" fillId="3" borderId="2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12" fillId="9" borderId="9" xfId="0" applyFont="1" applyFill="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6" borderId="6" xfId="0" applyFont="1" applyFill="1" applyBorder="1" applyAlignment="1" applyProtection="1">
      <alignment horizontal="center"/>
    </xf>
    <xf numFmtId="0" fontId="4" fillId="6" borderId="7" xfId="0" applyFont="1" applyFill="1" applyBorder="1" applyAlignment="1" applyProtection="1">
      <alignment horizontal="center"/>
    </xf>
    <xf numFmtId="0" fontId="4" fillId="9" borderId="14" xfId="0" applyFont="1" applyFill="1" applyBorder="1" applyAlignment="1" applyProtection="1">
      <alignment horizontal="left" vertical="center"/>
    </xf>
    <xf numFmtId="0" fontId="4" fillId="9" borderId="11" xfId="0" applyFont="1" applyFill="1" applyBorder="1" applyAlignment="1" applyProtection="1">
      <alignment horizontal="left" vertical="center"/>
    </xf>
    <xf numFmtId="0" fontId="4" fillId="6" borderId="9"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5" fillId="6" borderId="9" xfId="0" applyFont="1" applyFill="1" applyBorder="1" applyAlignment="1" applyProtection="1">
      <alignment horizontal="center"/>
    </xf>
    <xf numFmtId="0" fontId="5" fillId="6" borderId="2" xfId="0" applyFont="1" applyFill="1" applyBorder="1" applyAlignment="1" applyProtection="1">
      <alignment horizontal="center"/>
    </xf>
    <xf numFmtId="0" fontId="5" fillId="6" borderId="1" xfId="0" applyFont="1" applyFill="1" applyBorder="1" applyAlignment="1" applyProtection="1">
      <alignment horizontal="center"/>
    </xf>
    <xf numFmtId="0" fontId="3" fillId="6" borderId="9" xfId="0" applyFont="1" applyFill="1" applyBorder="1" applyAlignment="1" applyProtection="1">
      <alignment horizontal="center"/>
    </xf>
    <xf numFmtId="0" fontId="3" fillId="6" borderId="2" xfId="0" applyFont="1" applyFill="1" applyBorder="1" applyAlignment="1" applyProtection="1">
      <alignment horizontal="center"/>
    </xf>
    <xf numFmtId="0" fontId="3" fillId="6" borderId="1" xfId="0" applyFont="1" applyFill="1" applyBorder="1" applyAlignment="1" applyProtection="1">
      <alignment horizontal="center"/>
    </xf>
    <xf numFmtId="0" fontId="15" fillId="0" borderId="9"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15" fillId="0" borderId="9"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4" fillId="9" borderId="9" xfId="0" applyFont="1" applyFill="1" applyBorder="1" applyAlignment="1" applyProtection="1">
      <alignment horizontal="center"/>
    </xf>
    <xf numFmtId="0" fontId="4" fillId="9" borderId="2" xfId="0" applyFont="1" applyFill="1" applyBorder="1" applyAlignment="1" applyProtection="1">
      <alignment horizontal="center"/>
    </xf>
    <xf numFmtId="0" fontId="4" fillId="9" borderId="1" xfId="0" applyFont="1" applyFill="1" applyBorder="1" applyAlignment="1" applyProtection="1">
      <alignment horizontal="center"/>
    </xf>
    <xf numFmtId="0" fontId="7" fillId="9" borderId="23" xfId="0" applyFont="1" applyFill="1" applyBorder="1" applyAlignment="1" applyProtection="1">
      <alignment horizontal="center" vertical="center" wrapText="1"/>
    </xf>
    <xf numFmtId="0" fontId="7" fillId="9" borderId="16" xfId="0" applyFont="1" applyFill="1" applyBorder="1" applyAlignment="1" applyProtection="1">
      <alignment horizontal="center" vertical="center" wrapText="1"/>
    </xf>
    <xf numFmtId="0" fontId="7" fillId="9" borderId="33" xfId="0" applyFont="1" applyFill="1" applyBorder="1" applyAlignment="1" applyProtection="1">
      <alignment horizontal="center" vertical="center" wrapText="1"/>
    </xf>
    <xf numFmtId="0" fontId="7" fillId="9" borderId="32" xfId="0" applyFont="1" applyFill="1" applyBorder="1" applyAlignment="1" applyProtection="1">
      <alignment horizontal="center" vertical="center" wrapText="1"/>
    </xf>
    <xf numFmtId="0" fontId="5" fillId="9" borderId="16" xfId="0" applyFont="1" applyFill="1" applyBorder="1" applyAlignment="1" applyProtection="1">
      <alignment horizontal="left" vertical="center"/>
    </xf>
    <xf numFmtId="0" fontId="5" fillId="9" borderId="17" xfId="0" applyFont="1" applyFill="1" applyBorder="1" applyAlignment="1" applyProtection="1">
      <alignment horizontal="left" vertical="center"/>
    </xf>
    <xf numFmtId="165" fontId="5" fillId="0" borderId="6" xfId="0" applyNumberFormat="1" applyFont="1" applyBorder="1" applyAlignment="1" applyProtection="1">
      <alignment horizontal="left" vertical="center" wrapText="1"/>
      <protection locked="0"/>
    </xf>
    <xf numFmtId="165" fontId="5" fillId="0" borderId="7" xfId="0" applyNumberFormat="1" applyFont="1" applyBorder="1" applyAlignment="1" applyProtection="1">
      <alignment horizontal="left" vertical="center" wrapText="1"/>
      <protection locked="0"/>
    </xf>
    <xf numFmtId="165" fontId="5" fillId="0" borderId="5" xfId="0" applyNumberFormat="1" applyFont="1" applyBorder="1" applyAlignment="1" applyProtection="1">
      <alignment horizontal="left" vertical="center" wrapText="1"/>
      <protection locked="0"/>
    </xf>
    <xf numFmtId="0" fontId="5" fillId="9" borderId="32" xfId="0" applyFont="1" applyFill="1" applyBorder="1" applyAlignment="1" applyProtection="1">
      <alignment horizontal="left" vertical="center"/>
    </xf>
    <xf numFmtId="0" fontId="5" fillId="9" borderId="39" xfId="0" applyFont="1" applyFill="1" applyBorder="1" applyAlignment="1" applyProtection="1">
      <alignment horizontal="left" vertical="center"/>
    </xf>
    <xf numFmtId="165" fontId="5" fillId="0" borderId="42" xfId="0" applyNumberFormat="1" applyFont="1" applyBorder="1" applyAlignment="1" applyProtection="1">
      <alignment horizontal="left" vertical="center" wrapText="1"/>
    </xf>
    <xf numFmtId="165" fontId="5" fillId="0" borderId="43" xfId="0" applyNumberFormat="1" applyFont="1" applyBorder="1" applyAlignment="1" applyProtection="1">
      <alignment horizontal="left" vertical="center" wrapText="1"/>
    </xf>
    <xf numFmtId="165" fontId="5" fillId="0" borderId="44" xfId="0" applyNumberFormat="1" applyFont="1" applyBorder="1" applyAlignment="1" applyProtection="1">
      <alignment horizontal="left" vertical="center" wrapText="1"/>
    </xf>
    <xf numFmtId="0" fontId="0" fillId="0" borderId="14" xfId="0" applyBorder="1" applyAlignment="1" applyProtection="1">
      <alignment horizontal="center"/>
    </xf>
    <xf numFmtId="0" fontId="0" fillId="0" borderId="11" xfId="0" applyBorder="1" applyAlignment="1" applyProtection="1">
      <alignment horizontal="center"/>
    </xf>
    <xf numFmtId="0" fontId="0" fillId="0" borderId="1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5" xfId="0" applyBorder="1" applyAlignment="1" applyProtection="1">
      <alignment horizontal="center"/>
    </xf>
    <xf numFmtId="0" fontId="1" fillId="6" borderId="9"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5" fillId="9" borderId="23" xfId="0" applyFont="1" applyFill="1" applyBorder="1" applyAlignment="1" applyProtection="1">
      <alignment horizontal="center"/>
    </xf>
    <xf numFmtId="0" fontId="5" fillId="9" borderId="16" xfId="0" applyFont="1" applyFill="1" applyBorder="1" applyAlignment="1" applyProtection="1">
      <alignment horizontal="center"/>
    </xf>
    <xf numFmtId="0" fontId="0" fillId="5" borderId="20" xfId="0" applyFill="1" applyBorder="1" applyAlignment="1" applyProtection="1">
      <alignment horizontal="center"/>
      <protection locked="0"/>
    </xf>
    <xf numFmtId="0" fontId="0" fillId="5" borderId="21" xfId="0" applyFill="1" applyBorder="1" applyAlignment="1" applyProtection="1">
      <alignment horizontal="center"/>
      <protection locked="0"/>
    </xf>
    <xf numFmtId="0" fontId="5" fillId="9" borderId="18" xfId="0" applyFont="1" applyFill="1" applyBorder="1" applyAlignment="1" applyProtection="1">
      <alignment horizontal="center"/>
    </xf>
    <xf numFmtId="0" fontId="0" fillId="5" borderId="22" xfId="0" applyFill="1" applyBorder="1" applyAlignment="1" applyProtection="1">
      <alignment horizontal="center"/>
      <protection locked="0"/>
    </xf>
    <xf numFmtId="0" fontId="5" fillId="8" borderId="14"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wrapText="1"/>
    </xf>
    <xf numFmtId="0" fontId="5" fillId="8" borderId="8"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1" fillId="8" borderId="14" xfId="0" applyFont="1" applyFill="1" applyBorder="1" applyAlignment="1" applyProtection="1">
      <alignment horizontal="center" vertical="center"/>
    </xf>
    <xf numFmtId="0" fontId="1" fillId="8" borderId="11" xfId="0" applyFont="1" applyFill="1" applyBorder="1" applyAlignment="1" applyProtection="1">
      <alignment horizontal="center" vertical="center"/>
    </xf>
    <xf numFmtId="0" fontId="1" fillId="8" borderId="15" xfId="0" applyFont="1" applyFill="1" applyBorder="1" applyAlignment="1" applyProtection="1">
      <alignment horizontal="center" vertical="center"/>
    </xf>
    <xf numFmtId="0" fontId="1" fillId="5" borderId="34" xfId="0" applyFont="1" applyFill="1" applyBorder="1" applyAlignment="1" applyProtection="1">
      <alignment horizontal="center" vertical="center"/>
    </xf>
    <xf numFmtId="0" fontId="7" fillId="8" borderId="6" xfId="0" applyFont="1" applyFill="1" applyBorder="1" applyAlignment="1" applyProtection="1">
      <alignment horizontal="center" vertical="top" wrapText="1"/>
      <protection locked="0"/>
    </xf>
    <xf numFmtId="0" fontId="7" fillId="8" borderId="7" xfId="0" applyFont="1" applyFill="1" applyBorder="1" applyAlignment="1" applyProtection="1">
      <alignment horizontal="center" vertical="top" wrapText="1"/>
      <protection locked="0"/>
    </xf>
    <xf numFmtId="0" fontId="7" fillId="8" borderId="5" xfId="0" applyFont="1" applyFill="1" applyBorder="1" applyAlignment="1" applyProtection="1">
      <alignment horizontal="center" vertical="top" wrapText="1"/>
      <protection locked="0"/>
    </xf>
    <xf numFmtId="0" fontId="7" fillId="8" borderId="14" xfId="0" applyFont="1" applyFill="1" applyBorder="1" applyAlignment="1" applyProtection="1">
      <alignment horizontal="center" vertical="top"/>
    </xf>
    <xf numFmtId="0" fontId="7" fillId="8" borderId="11" xfId="0" applyFont="1" applyFill="1" applyBorder="1" applyAlignment="1" applyProtection="1">
      <alignment horizontal="center" vertical="top"/>
    </xf>
    <xf numFmtId="0" fontId="7" fillId="8" borderId="15" xfId="0" applyFont="1" applyFill="1" applyBorder="1" applyAlignment="1" applyProtection="1">
      <alignment horizontal="center" vertical="top"/>
    </xf>
    <xf numFmtId="0" fontId="7" fillId="5" borderId="9"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top"/>
    </xf>
    <xf numFmtId="0" fontId="7" fillId="5" borderId="11" xfId="0" applyFont="1" applyFill="1" applyBorder="1" applyAlignment="1" applyProtection="1">
      <alignment horizontal="center" vertical="top"/>
    </xf>
    <xf numFmtId="0" fontId="7" fillId="5" borderId="15" xfId="0" applyFont="1" applyFill="1" applyBorder="1" applyAlignment="1" applyProtection="1">
      <alignment horizontal="center" vertical="top"/>
    </xf>
    <xf numFmtId="0" fontId="7" fillId="5" borderId="6" xfId="0" applyFont="1" applyFill="1" applyBorder="1" applyAlignment="1" applyProtection="1">
      <alignment horizontal="center" vertical="top"/>
      <protection locked="0"/>
    </xf>
    <xf numFmtId="0" fontId="7" fillId="5" borderId="7" xfId="0" applyFont="1" applyFill="1" applyBorder="1" applyAlignment="1" applyProtection="1">
      <alignment horizontal="center" vertical="top"/>
      <protection locked="0"/>
    </xf>
    <xf numFmtId="0" fontId="7" fillId="5" borderId="5" xfId="0" applyFont="1" applyFill="1" applyBorder="1" applyAlignment="1" applyProtection="1">
      <alignment horizontal="center" vertical="top"/>
      <protection locked="0"/>
    </xf>
    <xf numFmtId="0" fontId="4" fillId="6"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9" xfId="0" applyFont="1" applyFill="1" applyBorder="1" applyAlignment="1">
      <alignment horizontal="center"/>
    </xf>
    <xf numFmtId="0" fontId="4" fillId="9" borderId="2" xfId="0" applyFont="1" applyFill="1" applyBorder="1" applyAlignment="1">
      <alignment horizontal="center"/>
    </xf>
    <xf numFmtId="0" fontId="4" fillId="9" borderId="1" xfId="0" applyFont="1" applyFill="1" applyBorder="1" applyAlignment="1">
      <alignment horizontal="center"/>
    </xf>
    <xf numFmtId="0" fontId="5" fillId="9" borderId="17" xfId="0" applyFont="1" applyFill="1" applyBorder="1" applyAlignment="1">
      <alignment horizontal="center"/>
    </xf>
    <xf numFmtId="0" fontId="5" fillId="9" borderId="28" xfId="0" applyFont="1" applyFill="1" applyBorder="1" applyAlignment="1">
      <alignment horizontal="center"/>
    </xf>
    <xf numFmtId="0" fontId="5" fillId="9" borderId="30" xfId="0" applyFont="1" applyFill="1" applyBorder="1" applyAlignment="1">
      <alignment horizontal="center"/>
    </xf>
    <xf numFmtId="0" fontId="0" fillId="5" borderId="31"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4" fillId="9" borderId="14" xfId="0" applyFont="1" applyFill="1" applyBorder="1" applyAlignment="1">
      <alignment horizontal="left" vertical="center"/>
    </xf>
    <xf numFmtId="0" fontId="4" fillId="9" borderId="11" xfId="0" applyFont="1" applyFill="1" applyBorder="1" applyAlignment="1">
      <alignment horizontal="left" vertical="center"/>
    </xf>
    <xf numFmtId="0" fontId="12"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7" fillId="9" borderId="23"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5" fillId="9" borderId="16" xfId="0" applyFont="1" applyFill="1" applyBorder="1" applyAlignment="1">
      <alignment horizontal="left" vertical="center"/>
    </xf>
    <xf numFmtId="0" fontId="5" fillId="9" borderId="17" xfId="0" applyFont="1" applyFill="1" applyBorder="1" applyAlignment="1">
      <alignment horizontal="left" vertical="center"/>
    </xf>
    <xf numFmtId="0" fontId="5" fillId="9" borderId="21" xfId="0" applyFont="1" applyFill="1" applyBorder="1" applyAlignment="1">
      <alignment horizontal="left" vertical="center"/>
    </xf>
    <xf numFmtId="0" fontId="5" fillId="9" borderId="31" xfId="0" applyFont="1" applyFill="1" applyBorder="1" applyAlignment="1">
      <alignment horizontal="left" vertical="center"/>
    </xf>
    <xf numFmtId="165" fontId="5" fillId="0" borderId="51" xfId="0" applyNumberFormat="1" applyFont="1" applyBorder="1" applyAlignment="1" applyProtection="1">
      <alignment horizontal="center" vertical="center" wrapText="1"/>
    </xf>
    <xf numFmtId="165" fontId="5" fillId="0" borderId="52" xfId="0" applyNumberFormat="1" applyFont="1" applyBorder="1" applyAlignment="1" applyProtection="1">
      <alignment horizontal="center" vertical="center" wrapText="1"/>
    </xf>
    <xf numFmtId="165" fontId="5" fillId="0" borderId="53" xfId="0" applyNumberFormat="1" applyFont="1" applyBorder="1" applyAlignment="1" applyProtection="1">
      <alignment horizontal="center" vertical="center" wrapText="1"/>
    </xf>
    <xf numFmtId="165" fontId="5" fillId="0" borderId="42" xfId="0" applyNumberFormat="1" applyFont="1" applyBorder="1" applyAlignment="1" applyProtection="1">
      <alignment horizontal="center" vertical="center" wrapText="1"/>
      <protection locked="0"/>
    </xf>
    <xf numFmtId="165" fontId="5" fillId="0" borderId="43" xfId="0" applyNumberFormat="1" applyFont="1" applyBorder="1" applyAlignment="1" applyProtection="1">
      <alignment horizontal="center" vertical="center" wrapText="1"/>
      <protection locked="0"/>
    </xf>
    <xf numFmtId="165" fontId="5" fillId="0" borderId="44" xfId="0" applyNumberFormat="1" applyFont="1" applyBorder="1" applyAlignment="1" applyProtection="1">
      <alignment horizontal="center" vertical="center" wrapText="1"/>
      <protection locked="0"/>
    </xf>
    <xf numFmtId="0" fontId="15" fillId="6" borderId="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6" borderId="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xf>
    <xf numFmtId="0" fontId="15" fillId="0" borderId="9" xfId="0" applyFont="1" applyBorder="1" applyAlignment="1" applyProtection="1">
      <alignment horizontal="center"/>
    </xf>
    <xf numFmtId="0" fontId="15" fillId="0" borderId="2" xfId="0" applyFont="1" applyBorder="1" applyAlignment="1" applyProtection="1">
      <alignment horizontal="center"/>
    </xf>
    <xf numFmtId="0" fontId="15" fillId="0" borderId="1" xfId="0" applyFont="1" applyBorder="1" applyAlignment="1" applyProtection="1">
      <alignment horizontal="center"/>
    </xf>
    <xf numFmtId="0" fontId="15" fillId="0" borderId="9"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7" fillId="5" borderId="14" xfId="0" applyFont="1" applyFill="1" applyBorder="1" applyAlignment="1">
      <alignment horizontal="center" vertical="top"/>
    </xf>
    <xf numFmtId="0" fontId="7" fillId="5" borderId="11" xfId="0" applyFont="1" applyFill="1" applyBorder="1" applyAlignment="1">
      <alignment horizontal="center" vertical="top"/>
    </xf>
    <xf numFmtId="0" fontId="1" fillId="6" borderId="9"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5" fillId="9" borderId="29" xfId="0" applyFont="1" applyFill="1" applyBorder="1" applyAlignment="1">
      <alignment horizontal="center"/>
    </xf>
    <xf numFmtId="0" fontId="5" fillId="9" borderId="50" xfId="0" applyFont="1" applyFill="1" applyBorder="1" applyAlignment="1">
      <alignment horizontal="center"/>
    </xf>
    <xf numFmtId="0" fontId="5" fillId="9" borderId="41" xfId="0" applyFont="1" applyFill="1" applyBorder="1" applyAlignment="1">
      <alignment horizontal="center"/>
    </xf>
    <xf numFmtId="0" fontId="7" fillId="5" borderId="15" xfId="0" applyFont="1" applyFill="1" applyBorder="1" applyAlignment="1">
      <alignment horizontal="center" vertical="top"/>
    </xf>
    <xf numFmtId="0" fontId="4" fillId="6" borderId="9"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7" fillId="8" borderId="14" xfId="0" applyFont="1" applyFill="1" applyBorder="1" applyAlignment="1">
      <alignment horizontal="left" vertical="top"/>
    </xf>
    <xf numFmtId="0" fontId="7" fillId="8" borderId="11" xfId="0" applyFont="1" applyFill="1" applyBorder="1" applyAlignment="1">
      <alignment horizontal="left" vertical="top"/>
    </xf>
    <xf numFmtId="0" fontId="7" fillId="8" borderId="15" xfId="0" applyFont="1" applyFill="1" applyBorder="1" applyAlignment="1">
      <alignment horizontal="left" vertical="top"/>
    </xf>
    <xf numFmtId="0" fontId="7" fillId="5" borderId="7" xfId="0" applyFont="1" applyFill="1" applyBorder="1" applyAlignment="1" applyProtection="1">
      <alignment horizontal="center" vertical="center"/>
      <protection locked="0"/>
    </xf>
    <xf numFmtId="0" fontId="25" fillId="4" borderId="6" xfId="0" applyFont="1" applyFill="1" applyBorder="1" applyAlignment="1">
      <alignment vertical="center" wrapText="1"/>
    </xf>
    <xf numFmtId="0" fontId="25" fillId="4" borderId="7" xfId="0" applyFont="1" applyFill="1" applyBorder="1" applyAlignment="1">
      <alignment vertical="center" wrapText="1"/>
    </xf>
    <xf numFmtId="0" fontId="25" fillId="0" borderId="9"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9"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4" borderId="9" xfId="0" applyFont="1" applyFill="1" applyBorder="1" applyAlignment="1">
      <alignment vertical="center"/>
    </xf>
    <xf numFmtId="0" fontId="25" fillId="4" borderId="2" xfId="0" applyFont="1" applyFill="1" applyBorder="1" applyAlignment="1">
      <alignment vertical="center"/>
    </xf>
    <xf numFmtId="0" fontId="25" fillId="4" borderId="1" xfId="0" applyFont="1" applyFill="1" applyBorder="1" applyAlignment="1">
      <alignment vertical="center"/>
    </xf>
    <xf numFmtId="0" fontId="12" fillId="5" borderId="6" xfId="0" applyFont="1" applyFill="1" applyBorder="1" applyAlignment="1" applyProtection="1">
      <alignment horizontal="left" vertical="top" wrapText="1"/>
      <protection locked="0"/>
    </xf>
    <xf numFmtId="0" fontId="12" fillId="5" borderId="7" xfId="0" applyFont="1" applyFill="1" applyBorder="1" applyAlignment="1" applyProtection="1">
      <alignment horizontal="left" vertical="top" wrapText="1"/>
      <protection locked="0"/>
    </xf>
    <xf numFmtId="0" fontId="12" fillId="5" borderId="5" xfId="0" applyFont="1" applyFill="1" applyBorder="1" applyAlignment="1" applyProtection="1">
      <alignment horizontal="left" vertical="top" wrapText="1"/>
      <protection locked="0"/>
    </xf>
    <xf numFmtId="0" fontId="25" fillId="10" borderId="14" xfId="0" applyFont="1" applyFill="1" applyBorder="1" applyAlignment="1">
      <alignment horizontal="left" vertical="center"/>
    </xf>
    <xf numFmtId="0" fontId="25" fillId="10" borderId="11" xfId="0" applyFont="1" applyFill="1" applyBorder="1" applyAlignment="1">
      <alignment horizontal="left" vertical="center"/>
    </xf>
    <xf numFmtId="0" fontId="25" fillId="10" borderId="15" xfId="0" applyFont="1" applyFill="1" applyBorder="1" applyAlignment="1">
      <alignment horizontal="left" vertical="center"/>
    </xf>
    <xf numFmtId="0" fontId="25" fillId="4" borderId="12" xfId="0" applyFont="1" applyFill="1" applyBorder="1" applyAlignment="1">
      <alignment horizontal="center" wrapText="1"/>
    </xf>
    <xf numFmtId="0" fontId="25" fillId="4" borderId="0" xfId="0" applyFont="1" applyFill="1" applyAlignment="1">
      <alignment horizontal="center" wrapText="1"/>
    </xf>
    <xf numFmtId="0" fontId="28" fillId="4" borderId="12" xfId="0" applyFont="1" applyFill="1" applyBorder="1" applyAlignment="1">
      <alignment horizontal="center"/>
    </xf>
    <xf numFmtId="0" fontId="28" fillId="4" borderId="0" xfId="0" applyFont="1" applyFill="1" applyAlignment="1">
      <alignment horizontal="center"/>
    </xf>
    <xf numFmtId="0" fontId="25" fillId="4" borderId="6" xfId="0" applyFont="1" applyFill="1" applyBorder="1" applyAlignment="1">
      <alignment horizontal="center"/>
    </xf>
    <xf numFmtId="0" fontId="25" fillId="4" borderId="7" xfId="0" applyFont="1" applyFill="1" applyBorder="1" applyAlignment="1">
      <alignment horizontal="center"/>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4" xfId="0" applyFont="1" applyFill="1" applyBorder="1" applyAlignment="1">
      <alignment vertical="center"/>
    </xf>
    <xf numFmtId="0" fontId="25" fillId="4" borderId="11" xfId="0" applyFont="1" applyFill="1" applyBorder="1" applyAlignment="1">
      <alignment vertical="center"/>
    </xf>
    <xf numFmtId="0" fontId="14" fillId="5" borderId="3" xfId="0" applyFont="1" applyFill="1" applyBorder="1" applyAlignment="1" applyProtection="1">
      <alignment horizontal="center" vertical="top"/>
      <protection locked="0"/>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14" fillId="5" borderId="2"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10" borderId="10" xfId="0" applyFont="1" applyFill="1" applyBorder="1" applyAlignment="1">
      <alignment horizontal="left" vertical="top"/>
    </xf>
    <xf numFmtId="0" fontId="14" fillId="8" borderId="14" xfId="0" applyFont="1" applyFill="1" applyBorder="1" applyAlignment="1">
      <alignment horizontal="left" vertical="top"/>
    </xf>
    <xf numFmtId="0" fontId="14" fillId="8" borderId="11" xfId="0" applyFont="1" applyFill="1" applyBorder="1" applyAlignment="1">
      <alignment horizontal="left" vertical="top"/>
    </xf>
    <xf numFmtId="0" fontId="14" fillId="8" borderId="15" xfId="0" applyFont="1" applyFill="1" applyBorder="1" applyAlignment="1">
      <alignment horizontal="left" vertical="top"/>
    </xf>
    <xf numFmtId="0" fontId="14" fillId="8" borderId="6" xfId="0" applyFont="1" applyFill="1" applyBorder="1" applyAlignment="1" applyProtection="1">
      <alignment horizontal="left" vertical="top" wrapText="1"/>
      <protection locked="0"/>
    </xf>
    <xf numFmtId="0" fontId="14" fillId="8" borderId="7" xfId="0" applyFont="1" applyFill="1" applyBorder="1" applyAlignment="1" applyProtection="1">
      <alignment horizontal="left" vertical="top" wrapText="1"/>
      <protection locked="0"/>
    </xf>
    <xf numFmtId="0" fontId="14" fillId="8" borderId="5" xfId="0" applyFont="1" applyFill="1" applyBorder="1" applyAlignment="1" applyProtection="1">
      <alignment horizontal="left" vertical="top" wrapText="1"/>
      <protection locked="0"/>
    </xf>
    <xf numFmtId="0" fontId="26" fillId="5" borderId="9" xfId="0" applyFont="1" applyFill="1" applyBorder="1" applyAlignment="1">
      <alignment horizontal="right" vertical="center"/>
    </xf>
    <xf numFmtId="0" fontId="26" fillId="5" borderId="2" xfId="0" applyFont="1" applyFill="1" applyBorder="1" applyAlignment="1">
      <alignment horizontal="right" vertical="center"/>
    </xf>
    <xf numFmtId="0" fontId="17" fillId="8" borderId="10"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8"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1" xfId="0" applyFont="1" applyFill="1" applyBorder="1" applyAlignment="1">
      <alignment horizontal="center" vertical="center"/>
    </xf>
    <xf numFmtId="165" fontId="0" fillId="5" borderId="6" xfId="0" applyNumberFormat="1" applyFill="1" applyBorder="1" applyAlignment="1" applyProtection="1">
      <alignment horizontal="center"/>
      <protection locked="0"/>
    </xf>
    <xf numFmtId="165" fontId="0" fillId="5" borderId="7"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24" fillId="4" borderId="14" xfId="0" applyFont="1" applyFill="1" applyBorder="1" applyAlignment="1" applyProtection="1">
      <alignment horizontal="left" vertical="center"/>
    </xf>
    <xf numFmtId="0" fontId="24" fillId="4" borderId="11" xfId="0" applyFont="1" applyFill="1" applyBorder="1" applyAlignment="1" applyProtection="1">
      <alignment horizontal="left" vertical="center"/>
    </xf>
    <xf numFmtId="0" fontId="20" fillId="0" borderId="9"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1"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1" xfId="0" applyFont="1" applyBorder="1" applyAlignment="1" applyProtection="1">
      <alignment horizontal="center" vertical="center"/>
    </xf>
    <xf numFmtId="0" fontId="27" fillId="4" borderId="14" xfId="0" applyFont="1" applyFill="1" applyBorder="1" applyAlignment="1" applyProtection="1">
      <alignment horizontal="left" vertical="center" wrapText="1"/>
    </xf>
    <xf numFmtId="0" fontId="27" fillId="4" borderId="11" xfId="0" applyFont="1" applyFill="1" applyBorder="1" applyAlignment="1" applyProtection="1">
      <alignment horizontal="left" vertical="center" wrapText="1"/>
    </xf>
    <xf numFmtId="0" fontId="27" fillId="4" borderId="6" xfId="0" applyFont="1" applyFill="1" applyBorder="1" applyAlignment="1" applyProtection="1">
      <alignment horizontal="left" vertical="center" wrapText="1"/>
    </xf>
    <xf numFmtId="0" fontId="27" fillId="4" borderId="7" xfId="0" applyFont="1" applyFill="1" applyBorder="1" applyAlignment="1" applyProtection="1">
      <alignment horizontal="left" vertical="center" wrapText="1"/>
    </xf>
    <xf numFmtId="0" fontId="30" fillId="0" borderId="11" xfId="0" applyFont="1" applyBorder="1" applyAlignment="1" applyProtection="1">
      <alignment horizontal="center" vertical="center" wrapText="1"/>
    </xf>
    <xf numFmtId="0" fontId="30" fillId="0" borderId="15" xfId="0" applyFont="1" applyBorder="1" applyAlignment="1" applyProtection="1">
      <alignment horizontal="center" vertical="center" wrapText="1"/>
    </xf>
    <xf numFmtId="0" fontId="30" fillId="0" borderId="7"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25" fillId="4" borderId="14" xfId="0" applyFont="1" applyFill="1" applyBorder="1" applyAlignment="1" applyProtection="1">
      <alignment horizontal="left" vertical="center" wrapText="1"/>
    </xf>
    <xf numFmtId="0" fontId="25" fillId="4" borderId="11" xfId="0" applyFont="1" applyFill="1" applyBorder="1" applyAlignment="1" applyProtection="1">
      <alignment horizontal="left" vertical="center" wrapText="1"/>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5" fillId="4" borderId="25"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25" fillId="4" borderId="9" xfId="0" applyFont="1" applyFill="1" applyBorder="1" applyAlignment="1" applyProtection="1">
      <alignment vertical="center"/>
    </xf>
    <xf numFmtId="0" fontId="25" fillId="4" borderId="2" xfId="0" applyFont="1" applyFill="1" applyBorder="1" applyAlignment="1" applyProtection="1">
      <alignment vertical="center"/>
    </xf>
    <xf numFmtId="0" fontId="25" fillId="4" borderId="1" xfId="0" applyFont="1" applyFill="1" applyBorder="1" applyAlignment="1" applyProtection="1">
      <alignment vertical="center"/>
    </xf>
    <xf numFmtId="0" fontId="25" fillId="4" borderId="9" xfId="0" applyFont="1" applyFill="1" applyBorder="1" applyAlignment="1" applyProtection="1">
      <alignment horizontal="center" vertical="center" wrapText="1"/>
    </xf>
    <xf numFmtId="0" fontId="25" fillId="4" borderId="2"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wrapText="1"/>
    </xf>
    <xf numFmtId="0" fontId="14" fillId="10" borderId="10" xfId="0" applyFont="1" applyFill="1" applyBorder="1" applyAlignment="1" applyProtection="1">
      <alignment horizontal="left" vertical="top"/>
    </xf>
    <xf numFmtId="0" fontId="26" fillId="5" borderId="9" xfId="0" applyFont="1" applyFill="1" applyBorder="1" applyAlignment="1" applyProtection="1">
      <alignment horizontal="right" vertical="center"/>
    </xf>
    <xf numFmtId="0" fontId="26" fillId="5" borderId="2" xfId="0" applyFont="1" applyFill="1" applyBorder="1" applyAlignment="1" applyProtection="1">
      <alignment horizontal="right" vertical="center"/>
    </xf>
    <xf numFmtId="0" fontId="14" fillId="8" borderId="14" xfId="0" applyFont="1" applyFill="1" applyBorder="1" applyAlignment="1" applyProtection="1">
      <alignment horizontal="left" vertical="top"/>
    </xf>
    <xf numFmtId="0" fontId="14" fillId="8" borderId="11" xfId="0" applyFont="1" applyFill="1" applyBorder="1" applyAlignment="1" applyProtection="1">
      <alignment horizontal="left" vertical="top"/>
    </xf>
    <xf numFmtId="0" fontId="14" fillId="8" borderId="15" xfId="0" applyFont="1" applyFill="1" applyBorder="1" applyAlignment="1" applyProtection="1">
      <alignment horizontal="left" vertical="top"/>
    </xf>
    <xf numFmtId="0" fontId="14" fillId="0" borderId="6"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17" fillId="8" borderId="10" xfId="0" applyFont="1" applyFill="1" applyBorder="1" applyAlignment="1" applyProtection="1">
      <alignment horizontal="center" vertical="center" wrapText="1"/>
    </xf>
    <xf numFmtId="0" fontId="17" fillId="8" borderId="4"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cellXfs>
  <cellStyles count="3">
    <cellStyle name="Milliers" xfId="2" builtinId="3"/>
    <cellStyle name="Normal" xfId="0" builtinId="0"/>
    <cellStyle name="Pourcentage" xfId="1"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1</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Synthèse!$M$11</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Synthèse!$M$12:$M$18</c:f>
              <c:strCache>
                <c:ptCount val="7"/>
                <c:pt idx="0">
                  <c:v>C1.1</c:v>
                </c:pt>
                <c:pt idx="1">
                  <c:v>C1.2</c:v>
                </c:pt>
                <c:pt idx="2">
                  <c:v>C1.3</c:v>
                </c:pt>
                <c:pt idx="3">
                  <c:v>C1.4</c:v>
                </c:pt>
                <c:pt idx="4">
                  <c:v>C1.5</c:v>
                </c:pt>
                <c:pt idx="5">
                  <c:v>C1.6</c:v>
                </c:pt>
                <c:pt idx="6">
                  <c:v>C1.7</c:v>
                </c:pt>
              </c:strCache>
            </c:strRef>
          </c:cat>
          <c:val>
            <c:numRef>
              <c:f>Synthèse!$M$12:$M$18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6-48DB-98EE-1109C79CC1E0}"/>
            </c:ext>
          </c:extLst>
        </c:ser>
        <c:ser>
          <c:idx val="1"/>
          <c:order val="1"/>
          <c:tx>
            <c:strRef>
              <c:f>Synthèse!$L$11</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Synthèse!$L$12:$L$18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526-48DB-98EE-1109C79CC1E0}"/>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Synthèse!$M$22</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Synthèse!$M$23:$M$28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FE-41F8-98CD-8C2CC3BD1303}"/>
            </c:ext>
          </c:extLst>
        </c:ser>
        <c:ser>
          <c:idx val="1"/>
          <c:order val="1"/>
          <c:tx>
            <c:strRef>
              <c:f>Synthèse!$L$22</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Synthèse!$L$23:$L$28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DFE-41F8-98CD-8C2CC3BD1303}"/>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21167</xdr:colOff>
      <xdr:row>10</xdr:row>
      <xdr:rowOff>25400</xdr:rowOff>
    </xdr:from>
    <xdr:to>
      <xdr:col>18</xdr:col>
      <xdr:colOff>52916</xdr:colOff>
      <xdr:row>18</xdr:row>
      <xdr:rowOff>190500</xdr:rowOff>
    </xdr:to>
    <xdr:graphicFrame macro="">
      <xdr:nvGraphicFramePr>
        <xdr:cNvPr id="3" name="Graphique 2">
          <a:extLst>
            <a:ext uri="{FF2B5EF4-FFF2-40B4-BE49-F238E27FC236}">
              <a16:creationId xmlns:a16="http://schemas.microsoft.com/office/drawing/2014/main" id="{6081824C-1E35-4EFA-8C48-043EB2AAE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21</xdr:row>
      <xdr:rowOff>0</xdr:rowOff>
    </xdr:from>
    <xdr:to>
      <xdr:col>18</xdr:col>
      <xdr:colOff>31749</xdr:colOff>
      <xdr:row>29</xdr:row>
      <xdr:rowOff>156441</xdr:rowOff>
    </xdr:to>
    <xdr:graphicFrame macro="">
      <xdr:nvGraphicFramePr>
        <xdr:cNvPr id="8" name="Graphique 7">
          <a:extLst>
            <a:ext uri="{FF2B5EF4-FFF2-40B4-BE49-F238E27FC236}">
              <a16:creationId xmlns:a16="http://schemas.microsoft.com/office/drawing/2014/main" id="{88059CC8-38A8-4417-99FA-299130C08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C000"/>
    <pageSetUpPr fitToPage="1"/>
  </sheetPr>
  <dimension ref="A1:M30"/>
  <sheetViews>
    <sheetView topLeftCell="A10" zoomScale="80" zoomScaleNormal="80" workbookViewId="0">
      <selection activeCell="B3" sqref="B3:G3"/>
    </sheetView>
  </sheetViews>
  <sheetFormatPr baseColWidth="10" defaultRowHeight="15" x14ac:dyDescent="0.25"/>
  <cols>
    <col min="1" max="1" width="39.7109375" customWidth="1"/>
    <col min="2" max="2" width="31.42578125" customWidth="1"/>
    <col min="8" max="8" width="9.42578125" customWidth="1"/>
    <col min="9" max="10" width="0" hidden="1" customWidth="1"/>
    <col min="11" max="11" width="7.140625" customWidth="1"/>
    <col min="12" max="12" width="7.42578125" customWidth="1"/>
    <col min="13" max="13" width="6.7109375" customWidth="1"/>
  </cols>
  <sheetData>
    <row r="1" spans="1:13" ht="103.5" customHeight="1" thickBot="1" x14ac:dyDescent="0.3">
      <c r="A1" s="227" t="s">
        <v>68</v>
      </c>
      <c r="B1" s="228"/>
      <c r="C1" s="228"/>
      <c r="D1" s="228"/>
      <c r="E1" s="228"/>
      <c r="F1" s="228"/>
      <c r="G1" s="229"/>
    </row>
    <row r="2" spans="1:13" ht="21.75" customHeight="1" thickBot="1" x14ac:dyDescent="0.3">
      <c r="A2" s="233"/>
      <c r="B2" s="234"/>
      <c r="C2" s="234"/>
      <c r="D2" s="234"/>
      <c r="E2" s="234"/>
      <c r="F2" s="234"/>
      <c r="G2" s="234"/>
    </row>
    <row r="3" spans="1:13" ht="24.95" customHeight="1" x14ac:dyDescent="0.25">
      <c r="A3" s="3" t="s">
        <v>45</v>
      </c>
      <c r="B3" s="235"/>
      <c r="C3" s="235"/>
      <c r="D3" s="235"/>
      <c r="E3" s="235"/>
      <c r="F3" s="235"/>
      <c r="G3" s="236"/>
    </row>
    <row r="4" spans="1:13" ht="24.95" customHeight="1" x14ac:dyDescent="0.25">
      <c r="A4" s="4" t="s">
        <v>46</v>
      </c>
      <c r="B4" s="237"/>
      <c r="C4" s="237"/>
      <c r="D4" s="237"/>
      <c r="E4" s="237"/>
      <c r="F4" s="237"/>
      <c r="G4" s="238"/>
    </row>
    <row r="5" spans="1:13" ht="24.95" customHeight="1" x14ac:dyDescent="0.25">
      <c r="A5" s="4" t="s">
        <v>100</v>
      </c>
      <c r="B5" s="237"/>
      <c r="C5" s="237"/>
      <c r="D5" s="237"/>
      <c r="E5" s="237"/>
      <c r="F5" s="237"/>
      <c r="G5" s="238"/>
    </row>
    <row r="6" spans="1:13" ht="24.95" customHeight="1" x14ac:dyDescent="0.25">
      <c r="A6" s="4" t="s">
        <v>126</v>
      </c>
      <c r="B6" s="237"/>
      <c r="C6" s="237"/>
      <c r="D6" s="237"/>
      <c r="E6" s="237"/>
      <c r="F6" s="237"/>
      <c r="G6" s="238"/>
    </row>
    <row r="7" spans="1:13" ht="24.95" customHeight="1" thickBot="1" x14ac:dyDescent="0.3">
      <c r="A7" s="6" t="s">
        <v>32</v>
      </c>
      <c r="B7" s="7"/>
      <c r="C7" s="7"/>
      <c r="D7" s="7"/>
      <c r="E7" s="7"/>
      <c r="F7" s="7"/>
      <c r="G7" s="8"/>
    </row>
    <row r="8" spans="1:13" x14ac:dyDescent="0.25">
      <c r="A8" s="239"/>
      <c r="B8" s="239"/>
      <c r="C8" s="239"/>
      <c r="D8" s="239"/>
      <c r="E8" s="239"/>
      <c r="F8" s="239"/>
      <c r="G8" s="239"/>
    </row>
    <row r="9" spans="1:13" ht="16.5" customHeight="1" thickBot="1" x14ac:dyDescent="0.3">
      <c r="A9" s="240"/>
      <c r="B9" s="240"/>
      <c r="C9" s="240"/>
      <c r="D9" s="240"/>
      <c r="E9" s="240"/>
      <c r="F9" s="240"/>
      <c r="G9" s="240"/>
    </row>
    <row r="10" spans="1:13" ht="27" customHeight="1" thickBot="1" x14ac:dyDescent="0.3">
      <c r="A10" s="230" t="s">
        <v>0</v>
      </c>
      <c r="B10" s="231"/>
      <c r="C10" s="231"/>
      <c r="D10" s="231"/>
      <c r="E10" s="231"/>
      <c r="F10" s="231"/>
      <c r="G10" s="232"/>
    </row>
    <row r="11" spans="1:13" ht="22.5" customHeight="1" thickBot="1" x14ac:dyDescent="0.3">
      <c r="A11" s="241" t="s">
        <v>48</v>
      </c>
      <c r="B11" s="242"/>
      <c r="C11" s="242"/>
      <c r="D11" s="242"/>
      <c r="E11" s="242"/>
      <c r="F11" s="242"/>
      <c r="G11" s="242"/>
      <c r="H11" s="54" t="s">
        <v>36</v>
      </c>
      <c r="I11" s="55"/>
      <c r="J11" s="54"/>
      <c r="K11" s="54" t="s">
        <v>37</v>
      </c>
      <c r="L11" s="54" t="s">
        <v>38</v>
      </c>
    </row>
    <row r="12" spans="1:13" ht="15.75" x14ac:dyDescent="0.25">
      <c r="A12" s="243" t="s">
        <v>1</v>
      </c>
      <c r="B12" s="244"/>
      <c r="C12" s="244"/>
      <c r="D12" s="244"/>
      <c r="E12" s="244"/>
      <c r="F12" s="244"/>
      <c r="G12" s="245"/>
      <c r="H12" s="56">
        <v>20</v>
      </c>
      <c r="I12" s="55" t="e">
        <f>#REF!</f>
        <v>#REF!</v>
      </c>
      <c r="J12" s="55" t="e">
        <f>#REF!</f>
        <v>#REF!</v>
      </c>
      <c r="K12" s="73">
        <f>('E31 A'!O12+'E31 B'!M13)*2</f>
        <v>0</v>
      </c>
      <c r="L12" s="57">
        <f>+K12/H12</f>
        <v>0</v>
      </c>
      <c r="M12" t="str">
        <f>+LEFT(A12,4)</f>
        <v>C1.1</v>
      </c>
    </row>
    <row r="13" spans="1:13" ht="15.75" x14ac:dyDescent="0.25">
      <c r="A13" s="246" t="s">
        <v>2</v>
      </c>
      <c r="B13" s="247"/>
      <c r="C13" s="247"/>
      <c r="D13" s="247"/>
      <c r="E13" s="247"/>
      <c r="F13" s="247"/>
      <c r="G13" s="248"/>
      <c r="H13" s="56">
        <v>20</v>
      </c>
      <c r="I13" s="55" t="e">
        <f>#REF!</f>
        <v>#REF!</v>
      </c>
      <c r="J13" s="55" t="e">
        <f>#REF!</f>
        <v>#REF!</v>
      </c>
      <c r="K13" s="73">
        <f>('E31 A'!K18+'E31 B'!M19)*2</f>
        <v>0</v>
      </c>
      <c r="L13" s="57">
        <f t="shared" ref="L13:L18" si="0">+K13/H13</f>
        <v>0</v>
      </c>
      <c r="M13" t="str">
        <f t="shared" ref="M13:M18" si="1">+LEFT(A13,4)</f>
        <v>C1.2</v>
      </c>
    </row>
    <row r="14" spans="1:13" ht="15.75" x14ac:dyDescent="0.25">
      <c r="A14" s="246" t="s">
        <v>3</v>
      </c>
      <c r="B14" s="247"/>
      <c r="C14" s="247"/>
      <c r="D14" s="247"/>
      <c r="E14" s="247"/>
      <c r="F14" s="247"/>
      <c r="G14" s="248"/>
      <c r="H14" s="56">
        <v>20</v>
      </c>
      <c r="I14" s="55" t="e">
        <f>#REF!</f>
        <v>#REF!</v>
      </c>
      <c r="J14" s="55" t="e">
        <f>#REF!</f>
        <v>#REF!</v>
      </c>
      <c r="K14" s="73">
        <f>('E31 A'!O24+'E31 B'!M25)*2</f>
        <v>0</v>
      </c>
      <c r="L14" s="57">
        <f t="shared" si="0"/>
        <v>0</v>
      </c>
      <c r="M14" t="str">
        <f t="shared" si="1"/>
        <v>C1.3</v>
      </c>
    </row>
    <row r="15" spans="1:13" ht="15.75" x14ac:dyDescent="0.25">
      <c r="A15" s="246" t="s">
        <v>4</v>
      </c>
      <c r="B15" s="247"/>
      <c r="C15" s="247"/>
      <c r="D15" s="247"/>
      <c r="E15" s="247"/>
      <c r="F15" s="247"/>
      <c r="G15" s="248"/>
      <c r="H15" s="56">
        <v>20</v>
      </c>
      <c r="I15" s="55" t="e">
        <f>#REF!</f>
        <v>#REF!</v>
      </c>
      <c r="J15" s="55" t="e">
        <f>#REF!</f>
        <v>#REF!</v>
      </c>
      <c r="K15" s="73">
        <f>('E31 A'!O29+'E31 B'!M30)*2</f>
        <v>0</v>
      </c>
      <c r="L15" s="57">
        <f t="shared" si="0"/>
        <v>0</v>
      </c>
      <c r="M15" t="str">
        <f t="shared" si="1"/>
        <v>C1.4</v>
      </c>
    </row>
    <row r="16" spans="1:13" ht="15.75" x14ac:dyDescent="0.25">
      <c r="A16" s="246" t="s">
        <v>39</v>
      </c>
      <c r="B16" s="247"/>
      <c r="C16" s="247"/>
      <c r="D16" s="247"/>
      <c r="E16" s="247"/>
      <c r="F16" s="247"/>
      <c r="G16" s="248"/>
      <c r="H16" s="56">
        <v>40</v>
      </c>
      <c r="I16" s="55" t="e">
        <f>#REF!</f>
        <v>#REF!</v>
      </c>
      <c r="J16" s="55" t="e">
        <f>#REF!</f>
        <v>#REF!</v>
      </c>
      <c r="K16" s="73">
        <f>('E31 A'!O35+'E31 B'!M36)*2</f>
        <v>0</v>
      </c>
      <c r="L16" s="57">
        <f t="shared" si="0"/>
        <v>0</v>
      </c>
      <c r="M16" t="str">
        <f t="shared" si="1"/>
        <v>C1.5</v>
      </c>
    </row>
    <row r="17" spans="1:13" ht="15.75" x14ac:dyDescent="0.25">
      <c r="A17" s="246" t="s">
        <v>5</v>
      </c>
      <c r="B17" s="247"/>
      <c r="C17" s="247"/>
      <c r="D17" s="247"/>
      <c r="E17" s="247"/>
      <c r="F17" s="247"/>
      <c r="G17" s="248"/>
      <c r="H17" s="56">
        <v>20</v>
      </c>
      <c r="I17" s="55" t="e">
        <f>#REF!</f>
        <v>#REF!</v>
      </c>
      <c r="J17" s="55" t="e">
        <f>#REF!</f>
        <v>#REF!</v>
      </c>
      <c r="K17" s="73">
        <f>('E31 A'!O40+'E31 B'!M41)*2</f>
        <v>0</v>
      </c>
      <c r="L17" s="57">
        <f t="shared" si="0"/>
        <v>0</v>
      </c>
      <c r="M17" t="str">
        <f t="shared" si="1"/>
        <v>C1.6</v>
      </c>
    </row>
    <row r="18" spans="1:13" ht="16.5" thickBot="1" x14ac:dyDescent="0.3">
      <c r="A18" s="249" t="s">
        <v>42</v>
      </c>
      <c r="B18" s="250"/>
      <c r="C18" s="250"/>
      <c r="D18" s="250"/>
      <c r="E18" s="250"/>
      <c r="F18" s="250"/>
      <c r="G18" s="251"/>
      <c r="H18" s="56">
        <v>20</v>
      </c>
      <c r="I18" s="55" t="e">
        <f>#REF!</f>
        <v>#REF!</v>
      </c>
      <c r="J18" s="55" t="e">
        <f>#REF!</f>
        <v>#REF!</v>
      </c>
      <c r="K18" s="73">
        <f>('E31 A'!O46+'E31 B'!M47)*2</f>
        <v>0</v>
      </c>
      <c r="L18" s="57">
        <f t="shared" si="0"/>
        <v>0</v>
      </c>
      <c r="M18" t="str">
        <f t="shared" si="1"/>
        <v>C1.7</v>
      </c>
    </row>
    <row r="19" spans="1:13" ht="15.75" customHeight="1" thickTop="1" thickBot="1" x14ac:dyDescent="0.3">
      <c r="A19" s="59" t="s">
        <v>101</v>
      </c>
      <c r="B19" s="60">
        <f>+K19</f>
        <v>0</v>
      </c>
      <c r="C19" s="219">
        <f>+((SUM(K12:K18)/H19)*100)</f>
        <v>0</v>
      </c>
      <c r="D19" s="220"/>
      <c r="E19" s="220"/>
      <c r="F19" s="220"/>
      <c r="G19" s="220"/>
      <c r="H19" s="54">
        <f>+SUM(H12:H18)</f>
        <v>160</v>
      </c>
      <c r="I19" s="55"/>
      <c r="J19" s="55"/>
      <c r="K19" s="58">
        <f>+SUM(K12:K18)/H19</f>
        <v>0</v>
      </c>
      <c r="L19" s="57">
        <f>AVERAGE(L12:L18)</f>
        <v>0</v>
      </c>
    </row>
    <row r="20" spans="1:13" ht="16.5" thickTop="1" thickBot="1" x14ac:dyDescent="0.3">
      <c r="A20" s="10"/>
      <c r="B20" s="10"/>
      <c r="C20" s="10"/>
      <c r="D20" s="10"/>
      <c r="E20" s="10"/>
      <c r="F20" s="10"/>
      <c r="G20" s="10"/>
      <c r="H20" s="9"/>
    </row>
    <row r="21" spans="1:13" ht="24.75" customHeight="1" x14ac:dyDescent="0.25">
      <c r="A21" s="252" t="s">
        <v>43</v>
      </c>
      <c r="B21" s="253"/>
      <c r="C21" s="253"/>
      <c r="D21" s="253"/>
      <c r="E21" s="253"/>
      <c r="F21" s="253"/>
      <c r="G21" s="254"/>
    </row>
    <row r="22" spans="1:13" ht="22.5" customHeight="1" x14ac:dyDescent="0.25">
      <c r="A22" s="255" t="s">
        <v>47</v>
      </c>
      <c r="B22" s="256"/>
      <c r="C22" s="256"/>
      <c r="D22" s="256"/>
      <c r="E22" s="256"/>
      <c r="F22" s="256"/>
      <c r="G22" s="257"/>
      <c r="H22" s="54" t="s">
        <v>36</v>
      </c>
      <c r="I22" s="55"/>
      <c r="J22" s="54"/>
      <c r="K22" s="54" t="s">
        <v>37</v>
      </c>
      <c r="L22" s="54" t="s">
        <v>38</v>
      </c>
    </row>
    <row r="23" spans="1:13" ht="15.75" x14ac:dyDescent="0.25">
      <c r="A23" s="221" t="s">
        <v>6</v>
      </c>
      <c r="B23" s="222"/>
      <c r="C23" s="222"/>
      <c r="D23" s="222"/>
      <c r="E23" s="222"/>
      <c r="F23" s="222"/>
      <c r="G23" s="223"/>
      <c r="H23" s="56">
        <v>10</v>
      </c>
      <c r="I23" s="55"/>
      <c r="J23" s="55"/>
      <c r="K23" s="73">
        <f>'E32 Habillage'!R34</f>
        <v>0</v>
      </c>
      <c r="L23" s="57">
        <f t="shared" ref="L23:L28" si="2">+K23/H23</f>
        <v>0</v>
      </c>
      <c r="M23" t="str">
        <f>MID(A23,1,4)</f>
        <v>C2.1</v>
      </c>
    </row>
    <row r="24" spans="1:13" ht="15.75" x14ac:dyDescent="0.25">
      <c r="A24" s="221" t="s">
        <v>7</v>
      </c>
      <c r="B24" s="222"/>
      <c r="C24" s="222"/>
      <c r="D24" s="222"/>
      <c r="E24" s="222"/>
      <c r="F24" s="222"/>
      <c r="G24" s="223"/>
      <c r="H24" s="56">
        <v>12</v>
      </c>
      <c r="I24" s="55"/>
      <c r="J24" s="55"/>
      <c r="K24" s="73">
        <f>'E32 Qualité et environnement'!K36*2</f>
        <v>0</v>
      </c>
      <c r="L24" s="57">
        <f t="shared" si="2"/>
        <v>0</v>
      </c>
      <c r="M24" t="str">
        <f t="shared" ref="M24:M28" si="3">MID(A24,1,4)</f>
        <v>C2.2</v>
      </c>
    </row>
    <row r="25" spans="1:13" ht="15.75" x14ac:dyDescent="0.25">
      <c r="A25" s="221" t="s">
        <v>8</v>
      </c>
      <c r="B25" s="222"/>
      <c r="C25" s="222"/>
      <c r="D25" s="222"/>
      <c r="E25" s="222"/>
      <c r="F25" s="222"/>
      <c r="G25" s="223"/>
      <c r="H25" s="56">
        <v>12</v>
      </c>
      <c r="I25" s="55"/>
      <c r="J25" s="55"/>
      <c r="K25" s="73">
        <f>'E32 Qualité et environnement'!K30*2</f>
        <v>0</v>
      </c>
      <c r="L25" s="57">
        <f t="shared" si="2"/>
        <v>0</v>
      </c>
      <c r="M25" t="str">
        <f t="shared" si="3"/>
        <v>C2.3</v>
      </c>
    </row>
    <row r="26" spans="1:13" ht="15.75" x14ac:dyDescent="0.25">
      <c r="A26" s="221" t="s">
        <v>9</v>
      </c>
      <c r="B26" s="222"/>
      <c r="C26" s="222"/>
      <c r="D26" s="222"/>
      <c r="E26" s="222"/>
      <c r="F26" s="222"/>
      <c r="G26" s="223"/>
      <c r="H26" s="56">
        <v>16</v>
      </c>
      <c r="I26" s="55"/>
      <c r="J26" s="55"/>
      <c r="K26" s="73">
        <f>'E32 Qualité et environnement'!K24*2</f>
        <v>0</v>
      </c>
      <c r="L26" s="57">
        <f t="shared" si="2"/>
        <v>0</v>
      </c>
      <c r="M26" t="str">
        <f t="shared" si="3"/>
        <v>C2.4</v>
      </c>
    </row>
    <row r="27" spans="1:13" ht="15.75" x14ac:dyDescent="0.25">
      <c r="A27" s="224" t="s">
        <v>44</v>
      </c>
      <c r="B27" s="225"/>
      <c r="C27" s="225"/>
      <c r="D27" s="225"/>
      <c r="E27" s="225"/>
      <c r="F27" s="225"/>
      <c r="G27" s="226"/>
      <c r="H27" s="56">
        <v>10</v>
      </c>
      <c r="I27" s="55"/>
      <c r="J27" s="55"/>
      <c r="K27" s="73">
        <f>'E32 Bionettoyage'!K11+'E32 Bionettoyage'!K18</f>
        <v>0</v>
      </c>
      <c r="L27" s="57">
        <f t="shared" si="2"/>
        <v>0</v>
      </c>
      <c r="M27" t="str">
        <f t="shared" si="3"/>
        <v>C2.5</v>
      </c>
    </row>
    <row r="28" spans="1:13" ht="16.5" thickBot="1" x14ac:dyDescent="0.3">
      <c r="A28" s="221" t="s">
        <v>10</v>
      </c>
      <c r="B28" s="222"/>
      <c r="C28" s="222"/>
      <c r="D28" s="222"/>
      <c r="E28" s="222"/>
      <c r="F28" s="222"/>
      <c r="G28" s="223"/>
      <c r="H28" s="56">
        <v>20</v>
      </c>
      <c r="I28" s="55"/>
      <c r="J28" s="55"/>
      <c r="K28" s="73">
        <f>('E32 Qualité et environnement'!K12+'E32 Qualité et environnement'!K18)*2</f>
        <v>0</v>
      </c>
      <c r="L28" s="57">
        <f t="shared" si="2"/>
        <v>0</v>
      </c>
      <c r="M28" t="str">
        <f t="shared" si="3"/>
        <v>C2.6</v>
      </c>
    </row>
    <row r="29" spans="1:13" ht="16.5" customHeight="1" thickTop="1" thickBot="1" x14ac:dyDescent="0.3">
      <c r="A29" s="59" t="s">
        <v>102</v>
      </c>
      <c r="B29" s="60">
        <f>+K29</f>
        <v>0</v>
      </c>
      <c r="C29" s="219">
        <f>+((SUM(K22:K28)/H29)*100)</f>
        <v>0</v>
      </c>
      <c r="D29" s="220"/>
      <c r="E29" s="220"/>
      <c r="F29" s="220"/>
      <c r="G29" s="220"/>
      <c r="H29" s="56">
        <f>+SUM(H22:H28)</f>
        <v>80</v>
      </c>
      <c r="I29" s="55"/>
      <c r="J29" s="55"/>
      <c r="K29" s="58">
        <f>+SUM(K22:K28)/H29</f>
        <v>0</v>
      </c>
      <c r="L29" s="57">
        <f>AVERAGE(L22:L28)</f>
        <v>0</v>
      </c>
    </row>
    <row r="30" spans="1:13" ht="15.75" thickTop="1" x14ac:dyDescent="0.25">
      <c r="H30" s="9"/>
    </row>
  </sheetData>
  <sheetProtection sheet="1" objects="1" scenarios="1" selectLockedCells="1"/>
  <mergeCells count="26">
    <mergeCell ref="A17:G17"/>
    <mergeCell ref="A18:G18"/>
    <mergeCell ref="A21:G21"/>
    <mergeCell ref="A22:G22"/>
    <mergeCell ref="A16:G16"/>
    <mergeCell ref="C19:G19"/>
    <mergeCell ref="A11:G11"/>
    <mergeCell ref="A12:G12"/>
    <mergeCell ref="A13:G13"/>
    <mergeCell ref="A14:G14"/>
    <mergeCell ref="A15:G15"/>
    <mergeCell ref="A1:G1"/>
    <mergeCell ref="A10:G10"/>
    <mergeCell ref="A2:G2"/>
    <mergeCell ref="B3:G3"/>
    <mergeCell ref="B4:G4"/>
    <mergeCell ref="B5:G5"/>
    <mergeCell ref="A8:G9"/>
    <mergeCell ref="B6:G6"/>
    <mergeCell ref="C29:G29"/>
    <mergeCell ref="A23:G23"/>
    <mergeCell ref="A24:G24"/>
    <mergeCell ref="A25:G25"/>
    <mergeCell ref="A26:G26"/>
    <mergeCell ref="A27:G27"/>
    <mergeCell ref="A28:G28"/>
  </mergeCells>
  <conditionalFormatting sqref="C19">
    <cfRule type="dataBar" priority="4">
      <dataBar showValue="0">
        <cfvo type="num" val="0"/>
        <cfvo type="num" val="100"/>
        <color rgb="FF638EC6"/>
      </dataBar>
      <extLst>
        <ext xmlns:x14="http://schemas.microsoft.com/office/spreadsheetml/2009/9/main" uri="{B025F937-C7B1-47D3-B67F-A62EFF666E3E}">
          <x14:id>{2075BDEB-5ED0-4EF2-9C98-35F1B1EEE352}</x14:id>
        </ext>
      </extLst>
    </cfRule>
  </conditionalFormatting>
  <conditionalFormatting sqref="C29">
    <cfRule type="dataBar" priority="3">
      <dataBar showValue="0">
        <cfvo type="num" val="0"/>
        <cfvo type="num" val="100"/>
        <color rgb="FF638EC6"/>
      </dataBar>
      <extLst>
        <ext xmlns:x14="http://schemas.microsoft.com/office/spreadsheetml/2009/9/main" uri="{B025F937-C7B1-47D3-B67F-A62EFF666E3E}">
          <x14:id>{03A33BCE-D80A-4B78-A46F-3049AF8E906B}</x14:id>
        </ext>
      </extLst>
    </cfRule>
  </conditionalFormatting>
  <conditionalFormatting sqref="K12:K18">
    <cfRule type="cellIs" dxfId="1" priority="1" operator="greaterThan">
      <formula>$H12</formula>
    </cfRule>
  </conditionalFormatting>
  <conditionalFormatting sqref="K23:K28">
    <cfRule type="cellIs" dxfId="0" priority="2" operator="greaterThan">
      <formula>$H23</formula>
    </cfRule>
  </conditionalFormatting>
  <dataValidations count="1">
    <dataValidation type="list" allowBlank="1" showInputMessage="1" showErrorMessage="1" sqref="B3:G3" xr:uid="{8C9962B2-79C5-403B-B10B-9CFDFFB21518}">
      <formula1>Academie</formula1>
    </dataValidation>
  </dataValidations>
  <pageMargins left="0.7" right="0.7" top="0.75" bottom="0.75" header="0.3" footer="0.3"/>
  <pageSetup paperSize="9" scale="57"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75BDEB-5ED0-4EF2-9C98-35F1B1EEE352}">
            <x14:dataBar minLength="0" maxLength="100" gradient="0">
              <x14:cfvo type="num">
                <xm:f>0</xm:f>
              </x14:cfvo>
              <x14:cfvo type="num">
                <xm:f>100</xm:f>
              </x14:cfvo>
              <x14:negativeFillColor rgb="FFFF0000"/>
              <x14:axisColor rgb="FF000000"/>
            </x14:dataBar>
          </x14:cfRule>
          <xm:sqref>C19</xm:sqref>
        </x14:conditionalFormatting>
        <x14:conditionalFormatting xmlns:xm="http://schemas.microsoft.com/office/excel/2006/main">
          <x14:cfRule type="dataBar" id="{03A33BCE-D80A-4B78-A46F-3049AF8E906B}">
            <x14:dataBar minLength="0" maxLength="100" gradient="0">
              <x14:cfvo type="num">
                <xm:f>0</xm:f>
              </x14:cfvo>
              <x14:cfvo type="num">
                <xm:f>100</xm:f>
              </x14:cfvo>
              <x14:negativeFillColor rgb="FFFF0000"/>
              <x14:axisColor rgb="FF000000"/>
            </x14:dataBar>
          </x14:cfRule>
          <xm:sqref>C29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3549-76D8-4F92-AAB6-E24BEA562F25}">
  <sheetPr>
    <tabColor theme="4" tint="0.39997558519241921"/>
    <pageSetUpPr fitToPage="1"/>
  </sheetPr>
  <dimension ref="A1:Q60"/>
  <sheetViews>
    <sheetView tabSelected="1" topLeftCell="A3" zoomScaleNormal="100" workbookViewId="0">
      <selection activeCell="E50" sqref="E50"/>
    </sheetView>
  </sheetViews>
  <sheetFormatPr baseColWidth="10" defaultRowHeight="15" x14ac:dyDescent="0.25"/>
  <cols>
    <col min="1" max="2" width="11.42578125" style="35"/>
    <col min="3" max="16" width="7.7109375" style="35" customWidth="1"/>
    <col min="17" max="17" width="10.7109375" style="35" customWidth="1"/>
    <col min="18" max="16384" width="11.42578125" style="35"/>
  </cols>
  <sheetData>
    <row r="1" spans="1:17" ht="30.75" customHeight="1" thickBot="1" x14ac:dyDescent="0.3">
      <c r="A1" s="264" t="s">
        <v>121</v>
      </c>
      <c r="B1" s="265"/>
      <c r="C1" s="265"/>
      <c r="D1" s="265"/>
      <c r="E1" s="265"/>
      <c r="F1" s="265"/>
      <c r="G1" s="265"/>
      <c r="H1" s="265"/>
      <c r="I1" s="265"/>
      <c r="J1" s="265"/>
      <c r="K1" s="265"/>
      <c r="L1" s="265"/>
      <c r="M1" s="265"/>
      <c r="N1" s="265"/>
      <c r="O1" s="265"/>
      <c r="P1" s="265"/>
      <c r="Q1" s="266"/>
    </row>
    <row r="2" spans="1:17" ht="15.75" thickBot="1" x14ac:dyDescent="0.3">
      <c r="A2" s="267" t="s">
        <v>19</v>
      </c>
      <c r="B2" s="268"/>
      <c r="C2" s="268"/>
      <c r="D2" s="268"/>
      <c r="E2" s="268"/>
      <c r="F2" s="268"/>
      <c r="G2" s="268"/>
      <c r="H2" s="268"/>
      <c r="I2" s="268"/>
      <c r="J2" s="268"/>
      <c r="K2" s="268"/>
      <c r="L2" s="268"/>
      <c r="M2" s="268"/>
      <c r="N2" s="268"/>
      <c r="O2" s="268"/>
      <c r="P2" s="268"/>
      <c r="Q2" s="269"/>
    </row>
    <row r="3" spans="1:17" ht="16.5" customHeight="1" thickBot="1" x14ac:dyDescent="0.3">
      <c r="A3" s="260" t="s">
        <v>55</v>
      </c>
      <c r="B3" s="261"/>
      <c r="C3" s="261"/>
      <c r="D3" s="261"/>
      <c r="E3" s="261"/>
      <c r="F3" s="261"/>
      <c r="G3" s="261"/>
      <c r="H3" s="114"/>
      <c r="I3" s="114"/>
      <c r="J3" s="114"/>
      <c r="K3" s="115"/>
      <c r="L3" s="270" t="s">
        <v>32</v>
      </c>
      <c r="M3" s="271"/>
      <c r="N3" s="271"/>
      <c r="O3" s="271"/>
      <c r="P3" s="271"/>
      <c r="Q3" s="272"/>
    </row>
    <row r="4" spans="1:17" ht="24.95" customHeight="1" thickBot="1" x14ac:dyDescent="0.35">
      <c r="A4" s="262" t="s">
        <v>103</v>
      </c>
      <c r="B4" s="263"/>
      <c r="C4" s="263"/>
      <c r="D4" s="263"/>
      <c r="E4" s="263"/>
      <c r="F4" s="263"/>
      <c r="G4" s="263"/>
      <c r="H4" s="273">
        <f>Synthèse!B5</f>
        <v>0</v>
      </c>
      <c r="I4" s="274"/>
      <c r="J4" s="274"/>
      <c r="K4" s="274"/>
      <c r="L4" s="274"/>
      <c r="M4" s="274"/>
      <c r="N4" s="274"/>
      <c r="O4" s="274"/>
      <c r="P4" s="274"/>
      <c r="Q4" s="275"/>
    </row>
    <row r="5" spans="1:17" s="36" customFormat="1" ht="26.25" customHeight="1" thickBot="1" x14ac:dyDescent="0.3">
      <c r="A5" s="258" t="str">
        <f>Synthèse!A6</f>
        <v>Etablissement scolaire</v>
      </c>
      <c r="B5" s="259"/>
      <c r="C5" s="259"/>
      <c r="D5" s="259"/>
      <c r="E5" s="259"/>
      <c r="F5" s="259"/>
      <c r="G5" s="259"/>
      <c r="H5" s="276">
        <f>Synthèse!B6</f>
        <v>0</v>
      </c>
      <c r="I5" s="277"/>
      <c r="J5" s="277"/>
      <c r="K5" s="277"/>
      <c r="L5" s="277"/>
      <c r="M5" s="277"/>
      <c r="N5" s="277"/>
      <c r="O5" s="277"/>
      <c r="P5" s="277"/>
      <c r="Q5" s="278"/>
    </row>
    <row r="6" spans="1:17" ht="24.95" customHeight="1" thickBot="1" x14ac:dyDescent="0.3">
      <c r="A6" s="282" t="s">
        <v>56</v>
      </c>
      <c r="B6" s="283"/>
      <c r="C6" s="286" t="s">
        <v>127</v>
      </c>
      <c r="D6" s="286"/>
      <c r="E6" s="286"/>
      <c r="F6" s="286"/>
      <c r="G6" s="287"/>
      <c r="H6" s="288"/>
      <c r="I6" s="289"/>
      <c r="J6" s="289"/>
      <c r="K6" s="290"/>
      <c r="L6" s="118" t="s">
        <v>135</v>
      </c>
      <c r="M6" s="119"/>
      <c r="N6" s="120"/>
      <c r="O6" s="299"/>
      <c r="P6" s="300"/>
      <c r="Q6" s="301"/>
    </row>
    <row r="7" spans="1:17" ht="24.95" customHeight="1" thickBot="1" x14ac:dyDescent="0.3">
      <c r="A7" s="284"/>
      <c r="B7" s="285"/>
      <c r="C7" s="291" t="s">
        <v>128</v>
      </c>
      <c r="D7" s="291"/>
      <c r="E7" s="291"/>
      <c r="F7" s="291"/>
      <c r="G7" s="292"/>
      <c r="H7" s="293"/>
      <c r="I7" s="294"/>
      <c r="J7" s="294"/>
      <c r="K7" s="295"/>
      <c r="L7" s="116" t="s">
        <v>136</v>
      </c>
      <c r="M7" s="95"/>
      <c r="N7" s="117"/>
      <c r="O7" s="296"/>
      <c r="P7" s="297"/>
      <c r="Q7" s="298"/>
    </row>
    <row r="8" spans="1:17" ht="15.75" thickBot="1" x14ac:dyDescent="0.3">
      <c r="A8" s="279" t="s">
        <v>26</v>
      </c>
      <c r="B8" s="280"/>
      <c r="C8" s="280"/>
      <c r="D8" s="280"/>
      <c r="E8" s="280"/>
      <c r="F8" s="280"/>
      <c r="G8" s="280"/>
      <c r="H8" s="280"/>
      <c r="I8" s="280"/>
      <c r="J8" s="280"/>
      <c r="K8" s="280"/>
      <c r="L8" s="280"/>
      <c r="M8" s="280"/>
      <c r="N8" s="280"/>
      <c r="O8" s="280"/>
      <c r="P8" s="280"/>
      <c r="Q8" s="281"/>
    </row>
    <row r="9" spans="1:17" x14ac:dyDescent="0.25">
      <c r="A9" s="305" t="s">
        <v>20</v>
      </c>
      <c r="B9" s="306"/>
      <c r="C9" s="306"/>
      <c r="D9" s="306"/>
      <c r="E9" s="306"/>
      <c r="F9" s="306" t="s">
        <v>21</v>
      </c>
      <c r="G9" s="306"/>
      <c r="H9" s="306"/>
      <c r="I9" s="306"/>
      <c r="J9" s="306"/>
      <c r="K9" s="306"/>
      <c r="L9" s="306" t="s">
        <v>27</v>
      </c>
      <c r="M9" s="306"/>
      <c r="N9" s="306"/>
      <c r="O9" s="306"/>
      <c r="P9" s="306"/>
      <c r="Q9" s="309"/>
    </row>
    <row r="10" spans="1:17" ht="15" customHeight="1" thickBot="1" x14ac:dyDescent="0.3">
      <c r="A10" s="307"/>
      <c r="B10" s="308"/>
      <c r="C10" s="308"/>
      <c r="D10" s="308"/>
      <c r="E10" s="308"/>
      <c r="F10" s="308"/>
      <c r="G10" s="308"/>
      <c r="H10" s="308"/>
      <c r="I10" s="308"/>
      <c r="J10" s="308"/>
      <c r="K10" s="308"/>
      <c r="L10" s="308"/>
      <c r="M10" s="308"/>
      <c r="N10" s="308"/>
      <c r="O10" s="308"/>
      <c r="P10" s="308"/>
      <c r="Q10" s="310"/>
    </row>
    <row r="11" spans="1:17" ht="20.25" customHeight="1" thickBot="1" x14ac:dyDescent="0.3">
      <c r="A11" s="302" t="s">
        <v>49</v>
      </c>
      <c r="B11" s="303"/>
      <c r="C11" s="302" t="s">
        <v>40</v>
      </c>
      <c r="D11" s="304"/>
      <c r="E11" s="304"/>
      <c r="F11" s="304"/>
      <c r="G11" s="304"/>
      <c r="H11" s="304"/>
      <c r="I11" s="304"/>
      <c r="J11" s="304"/>
      <c r="K11" s="304"/>
      <c r="L11" s="304"/>
      <c r="M11" s="304"/>
      <c r="N11" s="304"/>
      <c r="O11" s="304"/>
      <c r="P11" s="304"/>
      <c r="Q11" s="303"/>
    </row>
    <row r="12" spans="1:17" ht="24.95" customHeight="1" thickBot="1" x14ac:dyDescent="0.3">
      <c r="A12" s="311" t="s">
        <v>1</v>
      </c>
      <c r="B12" s="312"/>
      <c r="C12" s="103" t="s">
        <v>129</v>
      </c>
      <c r="D12" s="103"/>
      <c r="E12" s="103"/>
      <c r="F12" s="62"/>
      <c r="G12" s="62"/>
      <c r="H12" s="62"/>
      <c r="I12" s="62"/>
      <c r="J12" s="62"/>
      <c r="K12" s="62"/>
      <c r="L12" s="62"/>
      <c r="M12" s="62"/>
      <c r="N12" s="63"/>
      <c r="O12" s="64">
        <f>IF(K13="X",5,IF(I14="X",4,IF(G15="X",3,IF(E16="X",2,0))))</f>
        <v>0</v>
      </c>
      <c r="P12" s="65" t="s">
        <v>105</v>
      </c>
      <c r="Q12" s="121" t="str">
        <f>CONCATENATE(O12," sur 5 points")</f>
        <v>0 sur 5 points</v>
      </c>
    </row>
    <row r="13" spans="1:17" ht="24.95" customHeight="1" thickBot="1" x14ac:dyDescent="0.3">
      <c r="A13" s="313"/>
      <c r="B13" s="314"/>
      <c r="C13" s="85"/>
      <c r="D13" s="85"/>
      <c r="E13" s="69"/>
      <c r="F13" s="69"/>
      <c r="G13" s="69"/>
      <c r="H13" s="69"/>
      <c r="I13" s="69"/>
      <c r="J13" s="69"/>
      <c r="K13" s="75"/>
      <c r="L13" s="205"/>
      <c r="M13" s="206"/>
      <c r="N13" s="207"/>
      <c r="O13" s="207"/>
      <c r="P13" s="208"/>
      <c r="Q13" s="76" t="s">
        <v>22</v>
      </c>
    </row>
    <row r="14" spans="1:17" ht="24.95" customHeight="1" thickBot="1" x14ac:dyDescent="0.3">
      <c r="A14" s="313"/>
      <c r="B14" s="314"/>
      <c r="C14" s="85"/>
      <c r="D14" s="85"/>
      <c r="E14" s="69"/>
      <c r="F14" s="69"/>
      <c r="G14" s="69"/>
      <c r="H14" s="69"/>
      <c r="I14" s="75"/>
      <c r="J14" s="205"/>
      <c r="K14" s="206"/>
      <c r="L14" s="206"/>
      <c r="M14" s="206"/>
      <c r="N14" s="206"/>
      <c r="O14" s="207"/>
      <c r="P14" s="208"/>
      <c r="Q14" s="66" t="s">
        <v>23</v>
      </c>
    </row>
    <row r="15" spans="1:17" ht="24.95" customHeight="1" thickBot="1" x14ac:dyDescent="0.3">
      <c r="A15" s="313"/>
      <c r="B15" s="314"/>
      <c r="C15" s="85"/>
      <c r="D15" s="85"/>
      <c r="E15" s="69"/>
      <c r="F15" s="69"/>
      <c r="G15" s="75"/>
      <c r="H15" s="205"/>
      <c r="I15" s="206"/>
      <c r="J15" s="206"/>
      <c r="K15" s="206"/>
      <c r="L15" s="206"/>
      <c r="M15" s="206"/>
      <c r="N15" s="206"/>
      <c r="O15" s="207"/>
      <c r="P15" s="208"/>
      <c r="Q15" s="67" t="s">
        <v>15</v>
      </c>
    </row>
    <row r="16" spans="1:17" ht="24.95" customHeight="1" thickBot="1" x14ac:dyDescent="0.3">
      <c r="A16" s="313"/>
      <c r="B16" s="314"/>
      <c r="C16" s="82"/>
      <c r="D16" s="86"/>
      <c r="E16" s="75"/>
      <c r="F16" s="205"/>
      <c r="G16" s="206"/>
      <c r="H16" s="206"/>
      <c r="I16" s="206"/>
      <c r="J16" s="206"/>
      <c r="K16" s="206"/>
      <c r="L16" s="206"/>
      <c r="M16" s="206"/>
      <c r="N16" s="206"/>
      <c r="O16" s="206"/>
      <c r="P16" s="209"/>
      <c r="Q16" s="68" t="s">
        <v>16</v>
      </c>
    </row>
    <row r="17" spans="1:17" ht="24.95" customHeight="1" thickBot="1" x14ac:dyDescent="0.3">
      <c r="A17" s="315"/>
      <c r="B17" s="316"/>
      <c r="C17" s="75"/>
      <c r="D17" s="99" t="s">
        <v>138</v>
      </c>
      <c r="E17" s="99"/>
      <c r="F17" s="99"/>
      <c r="G17" s="99"/>
      <c r="H17" s="99"/>
      <c r="I17" s="99"/>
      <c r="J17" s="99"/>
      <c r="K17" s="99"/>
      <c r="L17" s="99"/>
      <c r="M17" s="99"/>
      <c r="N17" s="99"/>
      <c r="O17" s="99"/>
      <c r="P17" s="99"/>
      <c r="Q17" s="91" t="s">
        <v>137</v>
      </c>
    </row>
    <row r="18" spans="1:17" ht="24.95" customHeight="1" thickBot="1" x14ac:dyDescent="0.3">
      <c r="A18" s="311" t="s">
        <v>2</v>
      </c>
      <c r="B18" s="312"/>
      <c r="C18" s="102" t="s">
        <v>129</v>
      </c>
      <c r="D18" s="102"/>
      <c r="E18" s="102"/>
      <c r="F18" s="92"/>
      <c r="G18" s="92"/>
      <c r="H18" s="92"/>
      <c r="I18" s="92"/>
      <c r="J18" s="92"/>
      <c r="K18" s="52">
        <f>IF(K19="X",5,IF(I20="X",4,IF(G21="X",3,IF(E22="X",2,0))))</f>
        <v>0</v>
      </c>
      <c r="L18" s="52"/>
      <c r="M18" s="52"/>
      <c r="N18" s="52"/>
      <c r="O18" s="52"/>
      <c r="P18" s="93" t="s">
        <v>106</v>
      </c>
      <c r="Q18" s="122" t="str">
        <f>CONCATENATE(K18," sur 5 points")</f>
        <v>0 sur 5 points</v>
      </c>
    </row>
    <row r="19" spans="1:17" ht="24.95" customHeight="1" thickBot="1" x14ac:dyDescent="0.3">
      <c r="A19" s="313"/>
      <c r="B19" s="314"/>
      <c r="C19" s="81"/>
      <c r="D19" s="85"/>
      <c r="E19" s="89"/>
      <c r="F19" s="69"/>
      <c r="G19" s="69"/>
      <c r="H19" s="69"/>
      <c r="I19" s="69"/>
      <c r="J19" s="88"/>
      <c r="K19" s="75"/>
      <c r="L19" s="205"/>
      <c r="M19" s="206"/>
      <c r="N19" s="207"/>
      <c r="O19" s="207"/>
      <c r="P19" s="208"/>
      <c r="Q19" s="76" t="s">
        <v>22</v>
      </c>
    </row>
    <row r="20" spans="1:17" ht="24.95" customHeight="1" thickBot="1" x14ac:dyDescent="0.3">
      <c r="A20" s="313"/>
      <c r="B20" s="314"/>
      <c r="C20" s="81"/>
      <c r="D20" s="85"/>
      <c r="E20" s="89"/>
      <c r="F20" s="69"/>
      <c r="G20" s="69"/>
      <c r="H20" s="84"/>
      <c r="I20" s="75"/>
      <c r="J20" s="205"/>
      <c r="K20" s="206"/>
      <c r="L20" s="206"/>
      <c r="M20" s="206"/>
      <c r="N20" s="206"/>
      <c r="O20" s="207"/>
      <c r="P20" s="208"/>
      <c r="Q20" s="66" t="s">
        <v>23</v>
      </c>
    </row>
    <row r="21" spans="1:17" ht="24.95" customHeight="1" thickBot="1" x14ac:dyDescent="0.3">
      <c r="A21" s="313"/>
      <c r="B21" s="314"/>
      <c r="C21" s="81"/>
      <c r="D21" s="85"/>
      <c r="E21" s="87"/>
      <c r="F21" s="87"/>
      <c r="G21" s="75"/>
      <c r="H21" s="205"/>
      <c r="I21" s="206"/>
      <c r="J21" s="206"/>
      <c r="K21" s="206"/>
      <c r="L21" s="206"/>
      <c r="M21" s="206"/>
      <c r="N21" s="206"/>
      <c r="O21" s="207"/>
      <c r="P21" s="208"/>
      <c r="Q21" s="67" t="s">
        <v>15</v>
      </c>
    </row>
    <row r="22" spans="1:17" ht="24.95" customHeight="1" thickBot="1" x14ac:dyDescent="0.3">
      <c r="A22" s="313"/>
      <c r="B22" s="314"/>
      <c r="C22" s="82"/>
      <c r="D22" s="86"/>
      <c r="E22" s="75"/>
      <c r="F22" s="205"/>
      <c r="G22" s="206"/>
      <c r="H22" s="206"/>
      <c r="I22" s="206"/>
      <c r="J22" s="206"/>
      <c r="K22" s="206"/>
      <c r="L22" s="206"/>
      <c r="M22" s="206"/>
      <c r="N22" s="206"/>
      <c r="O22" s="206"/>
      <c r="P22" s="209"/>
      <c r="Q22" s="68" t="s">
        <v>16</v>
      </c>
    </row>
    <row r="23" spans="1:17" ht="24.95" customHeight="1" thickBot="1" x14ac:dyDescent="0.3">
      <c r="A23" s="315"/>
      <c r="B23" s="316"/>
      <c r="C23" s="90"/>
      <c r="D23" s="100" t="s">
        <v>138</v>
      </c>
      <c r="E23" s="101"/>
      <c r="F23" s="101"/>
      <c r="G23" s="101"/>
      <c r="H23" s="101"/>
      <c r="I23" s="101"/>
      <c r="J23" s="101"/>
      <c r="K23" s="101"/>
      <c r="L23" s="101"/>
      <c r="M23" s="101"/>
      <c r="N23" s="101"/>
      <c r="O23" s="101"/>
      <c r="P23" s="104"/>
      <c r="Q23" s="91" t="s">
        <v>137</v>
      </c>
    </row>
    <row r="24" spans="1:17" ht="24.95" customHeight="1" thickBot="1" x14ac:dyDescent="0.3">
      <c r="A24" s="311" t="s">
        <v>58</v>
      </c>
      <c r="B24" s="312"/>
      <c r="C24" s="103" t="s">
        <v>130</v>
      </c>
      <c r="D24" s="103"/>
      <c r="E24" s="103"/>
      <c r="F24" s="103"/>
      <c r="G24" s="69"/>
      <c r="H24" s="69"/>
      <c r="I24" s="69"/>
      <c r="J24" s="69"/>
      <c r="K24" s="69"/>
      <c r="L24" s="69"/>
      <c r="M24" s="96"/>
      <c r="N24" s="69"/>
      <c r="O24" s="105">
        <f>IF(I25="X",5,IF(G26="X",4,IF(E27="X",2,0)))</f>
        <v>0</v>
      </c>
      <c r="P24" s="106" t="s">
        <v>109</v>
      </c>
      <c r="Q24" s="121" t="str">
        <f>CONCATENATE(O24," sur 5 points")</f>
        <v>0 sur 5 points</v>
      </c>
    </row>
    <row r="25" spans="1:17" ht="24.95" customHeight="1" thickBot="1" x14ac:dyDescent="0.3">
      <c r="A25" s="313"/>
      <c r="B25" s="314"/>
      <c r="C25" s="85"/>
      <c r="D25" s="85"/>
      <c r="E25" s="89"/>
      <c r="F25" s="69"/>
      <c r="G25" s="69"/>
      <c r="H25" s="69"/>
      <c r="I25" s="107"/>
      <c r="J25" s="210"/>
      <c r="K25" s="211"/>
      <c r="L25" s="211"/>
      <c r="M25" s="211"/>
      <c r="N25" s="211"/>
      <c r="O25" s="207"/>
      <c r="P25" s="208"/>
      <c r="Q25" s="74" t="s">
        <v>22</v>
      </c>
    </row>
    <row r="26" spans="1:17" ht="24.95" customHeight="1" thickBot="1" x14ac:dyDescent="0.3">
      <c r="A26" s="313"/>
      <c r="B26" s="314"/>
      <c r="C26" s="85"/>
      <c r="D26" s="85"/>
      <c r="E26" s="69"/>
      <c r="F26" s="69"/>
      <c r="G26" s="75"/>
      <c r="H26" s="205"/>
      <c r="I26" s="206"/>
      <c r="J26" s="206"/>
      <c r="K26" s="206"/>
      <c r="L26" s="206"/>
      <c r="M26" s="206"/>
      <c r="N26" s="206"/>
      <c r="O26" s="207"/>
      <c r="P26" s="208"/>
      <c r="Q26" s="66" t="s">
        <v>23</v>
      </c>
    </row>
    <row r="27" spans="1:17" ht="24.95" customHeight="1" thickBot="1" x14ac:dyDescent="0.3">
      <c r="A27" s="313"/>
      <c r="B27" s="314"/>
      <c r="C27" s="82"/>
      <c r="D27" s="86"/>
      <c r="E27" s="75"/>
      <c r="F27" s="205"/>
      <c r="G27" s="206"/>
      <c r="H27" s="212"/>
      <c r="I27" s="212"/>
      <c r="J27" s="212"/>
      <c r="K27" s="212"/>
      <c r="L27" s="212"/>
      <c r="M27" s="212"/>
      <c r="N27" s="212"/>
      <c r="O27" s="212"/>
      <c r="P27" s="213"/>
      <c r="Q27" s="68" t="s">
        <v>16</v>
      </c>
    </row>
    <row r="28" spans="1:17" ht="24.95" customHeight="1" thickBot="1" x14ac:dyDescent="0.3">
      <c r="A28" s="315"/>
      <c r="B28" s="316"/>
      <c r="C28" s="75"/>
      <c r="D28" s="99" t="s">
        <v>138</v>
      </c>
      <c r="E28" s="99"/>
      <c r="F28" s="99"/>
      <c r="G28" s="99"/>
      <c r="H28" s="99"/>
      <c r="I28" s="99"/>
      <c r="J28" s="99"/>
      <c r="K28" s="99"/>
      <c r="L28" s="99"/>
      <c r="M28" s="99"/>
      <c r="N28" s="99"/>
      <c r="O28" s="99"/>
      <c r="P28" s="99"/>
      <c r="Q28" s="91" t="s">
        <v>137</v>
      </c>
    </row>
    <row r="29" spans="1:17" ht="24.95" customHeight="1" thickBot="1" x14ac:dyDescent="0.3">
      <c r="A29" s="311" t="s">
        <v>4</v>
      </c>
      <c r="B29" s="312"/>
      <c r="C29" s="103" t="s">
        <v>130</v>
      </c>
      <c r="D29" s="103"/>
      <c r="E29" s="103"/>
      <c r="F29" s="103"/>
      <c r="G29" s="70"/>
      <c r="H29" s="70"/>
      <c r="I29" s="70"/>
      <c r="J29" s="70"/>
      <c r="K29" s="70"/>
      <c r="L29" s="70"/>
      <c r="M29" s="96"/>
      <c r="N29" s="70"/>
      <c r="O29" s="105">
        <f>IF(K30="X",5,IF(I31="X",4,IF(G32="X",3,IF(E33="X",2,0))))</f>
        <v>0</v>
      </c>
      <c r="P29" s="106" t="s">
        <v>110</v>
      </c>
      <c r="Q29" s="121" t="str">
        <f>CONCATENATE(O29," sur 5 points")</f>
        <v>0 sur 5 points</v>
      </c>
    </row>
    <row r="30" spans="1:17" ht="24.95" customHeight="1" thickBot="1" x14ac:dyDescent="0.3">
      <c r="A30" s="313"/>
      <c r="B30" s="314"/>
      <c r="C30" s="85"/>
      <c r="D30" s="85"/>
      <c r="E30" s="69"/>
      <c r="F30" s="69"/>
      <c r="G30" s="69"/>
      <c r="H30" s="69"/>
      <c r="I30" s="69"/>
      <c r="J30" s="69"/>
      <c r="K30" s="107"/>
      <c r="L30" s="205"/>
      <c r="M30" s="206"/>
      <c r="N30" s="207"/>
      <c r="O30" s="207"/>
      <c r="P30" s="208"/>
      <c r="Q30" s="108" t="s">
        <v>22</v>
      </c>
    </row>
    <row r="31" spans="1:17" ht="24.95" customHeight="1" thickBot="1" x14ac:dyDescent="0.3">
      <c r="A31" s="313"/>
      <c r="B31" s="314"/>
      <c r="C31" s="85"/>
      <c r="D31" s="85"/>
      <c r="E31" s="69"/>
      <c r="F31" s="69"/>
      <c r="G31" s="69"/>
      <c r="H31" s="69"/>
      <c r="I31" s="107"/>
      <c r="J31" s="205"/>
      <c r="K31" s="206"/>
      <c r="L31" s="206"/>
      <c r="M31" s="206"/>
      <c r="N31" s="206"/>
      <c r="O31" s="207"/>
      <c r="P31" s="208"/>
      <c r="Q31" s="67" t="s">
        <v>23</v>
      </c>
    </row>
    <row r="32" spans="1:17" ht="24.95" customHeight="1" thickBot="1" x14ac:dyDescent="0.3">
      <c r="A32" s="313"/>
      <c r="B32" s="314"/>
      <c r="C32" s="85"/>
      <c r="D32" s="85"/>
      <c r="E32" s="69"/>
      <c r="F32" s="69"/>
      <c r="G32" s="107"/>
      <c r="H32" s="205"/>
      <c r="I32" s="206"/>
      <c r="J32" s="206"/>
      <c r="K32" s="206"/>
      <c r="L32" s="206"/>
      <c r="M32" s="206"/>
      <c r="N32" s="206"/>
      <c r="O32" s="207"/>
      <c r="P32" s="208"/>
      <c r="Q32" s="67" t="s">
        <v>15</v>
      </c>
    </row>
    <row r="33" spans="1:17" ht="24.95" customHeight="1" thickBot="1" x14ac:dyDescent="0.3">
      <c r="A33" s="313"/>
      <c r="B33" s="314"/>
      <c r="C33" s="82"/>
      <c r="D33" s="85"/>
      <c r="E33" s="107"/>
      <c r="F33" s="205"/>
      <c r="G33" s="206"/>
      <c r="H33" s="206"/>
      <c r="I33" s="206"/>
      <c r="J33" s="206"/>
      <c r="K33" s="206"/>
      <c r="L33" s="206"/>
      <c r="M33" s="206"/>
      <c r="N33" s="206"/>
      <c r="O33" s="206"/>
      <c r="P33" s="209"/>
      <c r="Q33" s="68" t="s">
        <v>16</v>
      </c>
    </row>
    <row r="34" spans="1:17" ht="24.95" customHeight="1" thickBot="1" x14ac:dyDescent="0.3">
      <c r="A34" s="315"/>
      <c r="B34" s="316"/>
      <c r="C34" s="75"/>
      <c r="D34" s="100" t="s">
        <v>138</v>
      </c>
      <c r="E34" s="101"/>
      <c r="F34" s="101"/>
      <c r="G34" s="101"/>
      <c r="H34" s="101"/>
      <c r="I34" s="101"/>
      <c r="J34" s="101"/>
      <c r="K34" s="101"/>
      <c r="L34" s="101"/>
      <c r="M34" s="101"/>
      <c r="N34" s="101"/>
      <c r="O34" s="101"/>
      <c r="P34" s="104"/>
      <c r="Q34" s="109" t="s">
        <v>137</v>
      </c>
    </row>
    <row r="35" spans="1:17" ht="24.95" customHeight="1" thickBot="1" x14ac:dyDescent="0.3">
      <c r="A35" s="311" t="s">
        <v>59</v>
      </c>
      <c r="B35" s="312"/>
      <c r="C35" s="102" t="s">
        <v>130</v>
      </c>
      <c r="D35" s="102"/>
      <c r="E35" s="102"/>
      <c r="F35" s="102"/>
      <c r="G35" s="69"/>
      <c r="H35" s="69"/>
      <c r="I35" s="69"/>
      <c r="J35" s="69"/>
      <c r="K35" s="69"/>
      <c r="L35" s="69"/>
      <c r="M35" s="69"/>
      <c r="N35" s="69"/>
      <c r="O35" s="110">
        <f>IF(I36="X",10,IF(G37="X",6,IF(E38="X",4,0)))</f>
        <v>0</v>
      </c>
      <c r="P35" s="111" t="s">
        <v>111</v>
      </c>
      <c r="Q35" s="121" t="str">
        <f>CONCATENATE(O35," sur 10 points")</f>
        <v>0 sur 10 points</v>
      </c>
    </row>
    <row r="36" spans="1:17" ht="24.95" customHeight="1" thickBot="1" x14ac:dyDescent="0.3">
      <c r="A36" s="313"/>
      <c r="B36" s="314"/>
      <c r="C36" s="85"/>
      <c r="D36" s="85"/>
      <c r="E36" s="89"/>
      <c r="F36" s="69"/>
      <c r="G36" s="69"/>
      <c r="H36" s="69"/>
      <c r="I36" s="107"/>
      <c r="J36" s="205"/>
      <c r="K36" s="206"/>
      <c r="L36" s="206"/>
      <c r="M36" s="206"/>
      <c r="N36" s="206"/>
      <c r="O36" s="207"/>
      <c r="P36" s="208"/>
      <c r="Q36" s="108" t="s">
        <v>24</v>
      </c>
    </row>
    <row r="37" spans="1:17" ht="24.95" customHeight="1" thickBot="1" x14ac:dyDescent="0.3">
      <c r="A37" s="313"/>
      <c r="B37" s="314"/>
      <c r="C37" s="85"/>
      <c r="D37" s="85"/>
      <c r="E37" s="69"/>
      <c r="F37" s="69"/>
      <c r="G37" s="107"/>
      <c r="H37" s="205"/>
      <c r="I37" s="206"/>
      <c r="J37" s="206"/>
      <c r="K37" s="206"/>
      <c r="L37" s="206"/>
      <c r="M37" s="206"/>
      <c r="N37" s="206"/>
      <c r="O37" s="207"/>
      <c r="P37" s="208"/>
      <c r="Q37" s="67" t="s">
        <v>25</v>
      </c>
    </row>
    <row r="38" spans="1:17" ht="24.95" customHeight="1" thickBot="1" x14ac:dyDescent="0.3">
      <c r="A38" s="313"/>
      <c r="B38" s="314"/>
      <c r="C38" s="82"/>
      <c r="D38" s="85"/>
      <c r="E38" s="107"/>
      <c r="F38" s="205"/>
      <c r="G38" s="206"/>
      <c r="H38" s="206"/>
      <c r="I38" s="206"/>
      <c r="J38" s="206"/>
      <c r="K38" s="206"/>
      <c r="L38" s="206"/>
      <c r="M38" s="206"/>
      <c r="N38" s="206"/>
      <c r="O38" s="206"/>
      <c r="P38" s="209"/>
      <c r="Q38" s="68" t="s">
        <v>23</v>
      </c>
    </row>
    <row r="39" spans="1:17" ht="24.95" customHeight="1" thickBot="1" x14ac:dyDescent="0.3">
      <c r="A39" s="315"/>
      <c r="B39" s="316"/>
      <c r="C39" s="75"/>
      <c r="D39" s="100" t="s">
        <v>138</v>
      </c>
      <c r="E39" s="101"/>
      <c r="F39" s="101"/>
      <c r="G39" s="101"/>
      <c r="H39" s="101"/>
      <c r="I39" s="101"/>
      <c r="J39" s="101"/>
      <c r="K39" s="101"/>
      <c r="L39" s="101"/>
      <c r="M39" s="101"/>
      <c r="N39" s="101"/>
      <c r="O39" s="101"/>
      <c r="P39" s="104"/>
      <c r="Q39" s="109" t="s">
        <v>137</v>
      </c>
    </row>
    <row r="40" spans="1:17" ht="24.95" customHeight="1" thickBot="1" x14ac:dyDescent="0.3">
      <c r="A40" s="311" t="s">
        <v>60</v>
      </c>
      <c r="B40" s="312"/>
      <c r="C40" s="102" t="s">
        <v>116</v>
      </c>
      <c r="D40" s="102"/>
      <c r="E40" s="102"/>
      <c r="F40" s="102"/>
      <c r="G40" s="69"/>
      <c r="H40" s="69"/>
      <c r="I40" s="69"/>
      <c r="J40" s="69"/>
      <c r="K40" s="69"/>
      <c r="L40" s="69"/>
      <c r="M40" s="96"/>
      <c r="N40" s="69"/>
      <c r="O40" s="110">
        <f>IF(K41="X",5,IF(I42="X",4,IF(G43="X",3,IF(E44="X",2,0))))</f>
        <v>0</v>
      </c>
      <c r="P40" s="111" t="s">
        <v>112</v>
      </c>
      <c r="Q40" s="121" t="str">
        <f>CONCATENATE(O40," sur 5 points")</f>
        <v>0 sur 5 points</v>
      </c>
    </row>
    <row r="41" spans="1:17" ht="24.95" customHeight="1" thickBot="1" x14ac:dyDescent="0.3">
      <c r="A41" s="313"/>
      <c r="B41" s="314"/>
      <c r="C41" s="85"/>
      <c r="D41" s="85"/>
      <c r="E41" s="69"/>
      <c r="F41" s="69"/>
      <c r="G41" s="69"/>
      <c r="H41" s="69"/>
      <c r="I41" s="69"/>
      <c r="J41" s="69"/>
      <c r="K41" s="107"/>
      <c r="L41" s="205"/>
      <c r="M41" s="206"/>
      <c r="N41" s="207"/>
      <c r="O41" s="207"/>
      <c r="P41" s="208"/>
      <c r="Q41" s="108" t="s">
        <v>22</v>
      </c>
    </row>
    <row r="42" spans="1:17" ht="24.95" customHeight="1" thickBot="1" x14ac:dyDescent="0.3">
      <c r="A42" s="313"/>
      <c r="B42" s="314"/>
      <c r="C42" s="85"/>
      <c r="D42" s="85"/>
      <c r="E42" s="69"/>
      <c r="F42" s="69"/>
      <c r="G42" s="69"/>
      <c r="H42" s="69"/>
      <c r="I42" s="107"/>
      <c r="J42" s="205"/>
      <c r="K42" s="206"/>
      <c r="L42" s="206"/>
      <c r="M42" s="206"/>
      <c r="N42" s="206"/>
      <c r="O42" s="207"/>
      <c r="P42" s="208"/>
      <c r="Q42" s="67" t="s">
        <v>23</v>
      </c>
    </row>
    <row r="43" spans="1:17" ht="24.95" customHeight="1" thickBot="1" x14ac:dyDescent="0.3">
      <c r="A43" s="313"/>
      <c r="B43" s="314"/>
      <c r="C43" s="85"/>
      <c r="D43" s="85"/>
      <c r="E43" s="69"/>
      <c r="F43" s="69"/>
      <c r="G43" s="107"/>
      <c r="H43" s="205"/>
      <c r="I43" s="206"/>
      <c r="J43" s="206"/>
      <c r="K43" s="206"/>
      <c r="L43" s="206"/>
      <c r="M43" s="206"/>
      <c r="N43" s="206"/>
      <c r="O43" s="207"/>
      <c r="P43" s="208"/>
      <c r="Q43" s="67" t="s">
        <v>15</v>
      </c>
    </row>
    <row r="44" spans="1:17" ht="24.95" customHeight="1" thickBot="1" x14ac:dyDescent="0.3">
      <c r="A44" s="313"/>
      <c r="B44" s="314"/>
      <c r="C44" s="82"/>
      <c r="D44" s="85"/>
      <c r="E44" s="107"/>
      <c r="F44" s="205"/>
      <c r="G44" s="206"/>
      <c r="H44" s="206"/>
      <c r="I44" s="206"/>
      <c r="J44" s="206"/>
      <c r="K44" s="206"/>
      <c r="L44" s="206"/>
      <c r="M44" s="206"/>
      <c r="N44" s="206"/>
      <c r="O44" s="206"/>
      <c r="P44" s="209"/>
      <c r="Q44" s="68" t="s">
        <v>16</v>
      </c>
    </row>
    <row r="45" spans="1:17" ht="24.95" customHeight="1" thickBot="1" x14ac:dyDescent="0.3">
      <c r="A45" s="315"/>
      <c r="B45" s="316"/>
      <c r="C45" s="75"/>
      <c r="D45" s="100" t="s">
        <v>138</v>
      </c>
      <c r="E45" s="101"/>
      <c r="F45" s="101"/>
      <c r="G45" s="101"/>
      <c r="H45" s="101"/>
      <c r="I45" s="101"/>
      <c r="J45" s="101"/>
      <c r="K45" s="101"/>
      <c r="L45" s="101"/>
      <c r="M45" s="101"/>
      <c r="N45" s="101"/>
      <c r="O45" s="101"/>
      <c r="P45" s="104"/>
      <c r="Q45" s="109" t="s">
        <v>137</v>
      </c>
    </row>
    <row r="46" spans="1:17" ht="24.95" customHeight="1" thickBot="1" x14ac:dyDescent="0.3">
      <c r="A46" s="311" t="s">
        <v>61</v>
      </c>
      <c r="B46" s="312"/>
      <c r="C46" s="102" t="s">
        <v>117</v>
      </c>
      <c r="D46" s="102"/>
      <c r="E46" s="102"/>
      <c r="F46" s="69"/>
      <c r="G46" s="69"/>
      <c r="H46" s="69"/>
      <c r="I46" s="69"/>
      <c r="J46" s="69"/>
      <c r="K46" s="69"/>
      <c r="L46" s="69"/>
      <c r="M46" s="96"/>
      <c r="N46" s="69"/>
      <c r="O46" s="110">
        <f>IF(K47="X",5,IF(I48="X",4,IF(G49="X",3,IF(E50="X",2,0))))</f>
        <v>0</v>
      </c>
      <c r="P46" s="111" t="s">
        <v>113</v>
      </c>
      <c r="Q46" s="121" t="str">
        <f>CONCATENATE(O46," sur 5 points")</f>
        <v>0 sur 5 points</v>
      </c>
    </row>
    <row r="47" spans="1:17" ht="24.95" customHeight="1" thickBot="1" x14ac:dyDescent="0.3">
      <c r="A47" s="313"/>
      <c r="B47" s="314"/>
      <c r="C47" s="85"/>
      <c r="D47" s="85"/>
      <c r="E47" s="69"/>
      <c r="F47" s="69"/>
      <c r="G47" s="69"/>
      <c r="H47" s="69"/>
      <c r="I47" s="69"/>
      <c r="J47" s="69"/>
      <c r="K47" s="107"/>
      <c r="L47" s="205"/>
      <c r="M47" s="207"/>
      <c r="N47" s="207"/>
      <c r="O47" s="206"/>
      <c r="P47" s="208"/>
      <c r="Q47" s="108" t="s">
        <v>22</v>
      </c>
    </row>
    <row r="48" spans="1:17" ht="24.95" customHeight="1" thickBot="1" x14ac:dyDescent="0.3">
      <c r="A48" s="313"/>
      <c r="B48" s="314"/>
      <c r="C48" s="85"/>
      <c r="D48" s="85"/>
      <c r="E48" s="69"/>
      <c r="F48" s="69"/>
      <c r="G48" s="69"/>
      <c r="H48" s="69"/>
      <c r="I48" s="107"/>
      <c r="J48" s="205"/>
      <c r="K48" s="206"/>
      <c r="L48" s="206"/>
      <c r="M48" s="206"/>
      <c r="N48" s="214"/>
      <c r="O48" s="206"/>
      <c r="P48" s="209"/>
      <c r="Q48" s="67" t="s">
        <v>23</v>
      </c>
    </row>
    <row r="49" spans="1:17" ht="24.95" customHeight="1" thickBot="1" x14ac:dyDescent="0.3">
      <c r="A49" s="313"/>
      <c r="B49" s="314"/>
      <c r="C49" s="85"/>
      <c r="D49" s="85"/>
      <c r="E49" s="69"/>
      <c r="F49" s="69"/>
      <c r="G49" s="107"/>
      <c r="H49" s="205"/>
      <c r="I49" s="206"/>
      <c r="J49" s="206"/>
      <c r="K49" s="206"/>
      <c r="L49" s="206"/>
      <c r="M49" s="206"/>
      <c r="N49" s="214"/>
      <c r="O49" s="206"/>
      <c r="P49" s="209"/>
      <c r="Q49" s="67" t="s">
        <v>15</v>
      </c>
    </row>
    <row r="50" spans="1:17" ht="24.95" customHeight="1" thickBot="1" x14ac:dyDescent="0.3">
      <c r="A50" s="313"/>
      <c r="B50" s="314"/>
      <c r="C50" s="86"/>
      <c r="D50" s="85"/>
      <c r="E50" s="107"/>
      <c r="F50" s="205"/>
      <c r="G50" s="206"/>
      <c r="H50" s="206"/>
      <c r="I50" s="206"/>
      <c r="J50" s="206"/>
      <c r="K50" s="206"/>
      <c r="L50" s="206"/>
      <c r="M50" s="206"/>
      <c r="N50" s="206"/>
      <c r="O50" s="206"/>
      <c r="P50" s="209"/>
      <c r="Q50" s="68" t="s">
        <v>16</v>
      </c>
    </row>
    <row r="51" spans="1:17" ht="24.95" customHeight="1" thickBot="1" x14ac:dyDescent="0.3">
      <c r="A51" s="315"/>
      <c r="B51" s="316"/>
      <c r="C51" s="75"/>
      <c r="D51" s="100" t="s">
        <v>138</v>
      </c>
      <c r="E51" s="101"/>
      <c r="F51" s="101"/>
      <c r="G51" s="101"/>
      <c r="H51" s="101"/>
      <c r="I51" s="101"/>
      <c r="J51" s="101"/>
      <c r="K51" s="101"/>
      <c r="L51" s="101"/>
      <c r="M51" s="101"/>
      <c r="N51" s="101"/>
      <c r="O51" s="101"/>
      <c r="P51" s="104"/>
      <c r="Q51" s="109" t="s">
        <v>137</v>
      </c>
    </row>
    <row r="52" spans="1:17" ht="24.95" customHeight="1" thickBot="1" x14ac:dyDescent="0.3">
      <c r="A52" s="317" t="s">
        <v>107</v>
      </c>
      <c r="B52" s="318"/>
      <c r="C52" s="318"/>
      <c r="D52" s="318"/>
      <c r="E52" s="318"/>
      <c r="F52" s="318"/>
      <c r="G52" s="318"/>
      <c r="H52" s="318"/>
      <c r="I52" s="318"/>
      <c r="J52" s="318"/>
      <c r="K52" s="318"/>
      <c r="L52" s="318"/>
      <c r="M52" s="318"/>
      <c r="N52" s="318"/>
      <c r="O52" s="318"/>
      <c r="P52" s="319"/>
      <c r="Q52" s="112">
        <f>+SUM(O46+O40+O35+O29+O24+K18+O12)</f>
        <v>0</v>
      </c>
    </row>
    <row r="53" spans="1:17" ht="28.5" customHeight="1" thickBot="1" x14ac:dyDescent="0.3">
      <c r="A53" s="320" t="s">
        <v>108</v>
      </c>
      <c r="B53" s="320"/>
      <c r="C53" s="320"/>
      <c r="D53" s="320"/>
      <c r="E53" s="320"/>
      <c r="F53" s="320"/>
      <c r="G53" s="320"/>
      <c r="H53" s="320"/>
      <c r="I53" s="320"/>
      <c r="J53" s="320"/>
      <c r="K53" s="320"/>
      <c r="L53" s="320"/>
      <c r="M53" s="320"/>
      <c r="N53" s="320"/>
      <c r="O53" s="320"/>
      <c r="P53" s="320"/>
      <c r="Q53" s="126">
        <f>+Q52*2</f>
        <v>0</v>
      </c>
    </row>
    <row r="54" spans="1:17" ht="18.75" customHeight="1" x14ac:dyDescent="0.25">
      <c r="A54" s="324" t="s">
        <v>114</v>
      </c>
      <c r="B54" s="325"/>
      <c r="C54" s="325"/>
      <c r="D54" s="325"/>
      <c r="E54" s="325"/>
      <c r="F54" s="325"/>
      <c r="G54" s="325"/>
      <c r="H54" s="325"/>
      <c r="I54" s="325"/>
      <c r="J54" s="325"/>
      <c r="K54" s="325"/>
      <c r="L54" s="325"/>
      <c r="M54" s="325"/>
      <c r="N54" s="325"/>
      <c r="O54" s="325"/>
      <c r="P54" s="325"/>
      <c r="Q54" s="326"/>
    </row>
    <row r="55" spans="1:17" ht="99.95" customHeight="1" thickBot="1" x14ac:dyDescent="0.3">
      <c r="A55" s="321"/>
      <c r="B55" s="322"/>
      <c r="C55" s="322"/>
      <c r="D55" s="322"/>
      <c r="E55" s="322"/>
      <c r="F55" s="322"/>
      <c r="G55" s="322"/>
      <c r="H55" s="322"/>
      <c r="I55" s="322"/>
      <c r="J55" s="322"/>
      <c r="K55" s="322"/>
      <c r="L55" s="322"/>
      <c r="M55" s="322"/>
      <c r="N55" s="322"/>
      <c r="O55" s="322"/>
      <c r="P55" s="322"/>
      <c r="Q55" s="323"/>
    </row>
    <row r="56" spans="1:17" ht="26.25" customHeight="1" thickBot="1" x14ac:dyDescent="0.3">
      <c r="A56" s="125" t="s">
        <v>33</v>
      </c>
      <c r="B56" s="123"/>
      <c r="C56" s="327"/>
      <c r="D56" s="328"/>
      <c r="E56" s="328"/>
      <c r="F56" s="328"/>
      <c r="G56" s="328"/>
      <c r="H56" s="329"/>
      <c r="I56" s="123" t="s">
        <v>35</v>
      </c>
      <c r="J56" s="123"/>
      <c r="K56" s="124"/>
      <c r="L56" s="327"/>
      <c r="M56" s="328"/>
      <c r="N56" s="328"/>
      <c r="O56" s="328"/>
      <c r="P56" s="328"/>
      <c r="Q56" s="329"/>
    </row>
    <row r="57" spans="1:17" x14ac:dyDescent="0.25">
      <c r="A57" s="330" t="s">
        <v>34</v>
      </c>
      <c r="B57" s="331"/>
      <c r="C57" s="331"/>
      <c r="D57" s="331"/>
      <c r="E57" s="331"/>
      <c r="F57" s="331"/>
      <c r="G57" s="331"/>
      <c r="H57" s="332"/>
      <c r="I57" s="330" t="s">
        <v>34</v>
      </c>
      <c r="J57" s="331"/>
      <c r="K57" s="331"/>
      <c r="L57" s="331"/>
      <c r="M57" s="331"/>
      <c r="N57" s="331"/>
      <c r="O57" s="331"/>
      <c r="P57" s="331"/>
      <c r="Q57" s="332"/>
    </row>
    <row r="58" spans="1:17" ht="67.5" customHeight="1" thickBot="1" x14ac:dyDescent="0.3">
      <c r="A58" s="333"/>
      <c r="B58" s="334"/>
      <c r="C58" s="334"/>
      <c r="D58" s="334"/>
      <c r="E58" s="334"/>
      <c r="F58" s="334"/>
      <c r="G58" s="334"/>
      <c r="H58" s="335"/>
      <c r="I58" s="333"/>
      <c r="J58" s="334"/>
      <c r="K58" s="334"/>
      <c r="L58" s="334"/>
      <c r="M58" s="334"/>
      <c r="N58" s="334"/>
      <c r="O58" s="334"/>
      <c r="P58" s="334"/>
      <c r="Q58" s="335"/>
    </row>
    <row r="59" spans="1:17" x14ac:dyDescent="0.25">
      <c r="A59" s="71"/>
      <c r="B59" s="71"/>
      <c r="C59" s="71"/>
      <c r="D59" s="71"/>
      <c r="E59" s="71"/>
      <c r="F59" s="71"/>
      <c r="G59" s="71"/>
      <c r="H59" s="71"/>
      <c r="I59" s="71"/>
      <c r="J59" s="71"/>
      <c r="K59" s="71"/>
      <c r="L59" s="71"/>
      <c r="M59" s="71"/>
      <c r="N59" s="71"/>
      <c r="P59" s="72"/>
    </row>
    <row r="60" spans="1:17" x14ac:dyDescent="0.25">
      <c r="A60" s="71"/>
      <c r="B60" s="71"/>
      <c r="C60" s="71"/>
      <c r="D60" s="71"/>
      <c r="E60" s="71"/>
      <c r="F60" s="71"/>
      <c r="G60" s="71"/>
      <c r="H60" s="71"/>
      <c r="I60" s="71"/>
      <c r="J60" s="71"/>
      <c r="K60" s="71"/>
      <c r="L60" s="71"/>
      <c r="M60" s="71"/>
      <c r="N60" s="71"/>
    </row>
  </sheetData>
  <sheetProtection sheet="1" selectLockedCells="1"/>
  <mergeCells count="41">
    <mergeCell ref="I57:Q57"/>
    <mergeCell ref="I58:Q58"/>
    <mergeCell ref="A57:H57"/>
    <mergeCell ref="A58:H58"/>
    <mergeCell ref="C56:H56"/>
    <mergeCell ref="A52:P52"/>
    <mergeCell ref="A53:P53"/>
    <mergeCell ref="A55:Q55"/>
    <mergeCell ref="A54:Q54"/>
    <mergeCell ref="L56:Q56"/>
    <mergeCell ref="A46:B51"/>
    <mergeCell ref="A18:B23"/>
    <mergeCell ref="A12:B17"/>
    <mergeCell ref="A40:B45"/>
    <mergeCell ref="A35:B39"/>
    <mergeCell ref="A29:B34"/>
    <mergeCell ref="A24:B28"/>
    <mergeCell ref="A11:B11"/>
    <mergeCell ref="C11:Q11"/>
    <mergeCell ref="A9:E9"/>
    <mergeCell ref="F9:K9"/>
    <mergeCell ref="A10:E10"/>
    <mergeCell ref="F10:K10"/>
    <mergeCell ref="L9:Q9"/>
    <mergeCell ref="L10:Q10"/>
    <mergeCell ref="A8:Q8"/>
    <mergeCell ref="A6:B7"/>
    <mergeCell ref="C6:G6"/>
    <mergeCell ref="H6:K6"/>
    <mergeCell ref="C7:G7"/>
    <mergeCell ref="H7:K7"/>
    <mergeCell ref="O7:Q7"/>
    <mergeCell ref="O6:Q6"/>
    <mergeCell ref="A5:G5"/>
    <mergeCell ref="A3:G3"/>
    <mergeCell ref="A4:G4"/>
    <mergeCell ref="A1:Q1"/>
    <mergeCell ref="A2:Q2"/>
    <mergeCell ref="L3:Q3"/>
    <mergeCell ref="H4:Q4"/>
    <mergeCell ref="H5:Q5"/>
  </mergeCell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BCAC78-23BA-4893-A312-2BC59ACFBD05}">
          <x14:formula1>
            <xm:f>Parametres!$A$2</xm:f>
          </x14:formula1>
          <xm:sqref>G15 I14 K13 C51 C45 K19 I20 G21 C17 I25 G26 C23 K30 I31 G32 C28 C34 G37 I36 K41 I42 G43 C39 K47 I48 G49 E16 E22 E27 E33 E38 E44 E50 A10:L10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183C-847B-4A27-A48A-554880BCE108}">
  <sheetPr>
    <tabColor theme="4" tint="0.39997558519241921"/>
    <pageSetUpPr fitToPage="1"/>
  </sheetPr>
  <dimension ref="A1:R61"/>
  <sheetViews>
    <sheetView topLeftCell="A41" zoomScale="80" zoomScaleNormal="80" workbookViewId="0">
      <selection activeCell="I49" sqref="I49"/>
    </sheetView>
  </sheetViews>
  <sheetFormatPr baseColWidth="10" defaultRowHeight="15" x14ac:dyDescent="0.25"/>
  <cols>
    <col min="3" max="17" width="7.7109375" customWidth="1"/>
    <col min="18" max="18" width="11.42578125" style="132"/>
  </cols>
  <sheetData>
    <row r="1" spans="1:18" ht="30.75" customHeight="1" thickBot="1" x14ac:dyDescent="0.3">
      <c r="A1" s="336" t="s">
        <v>120</v>
      </c>
      <c r="B1" s="337"/>
      <c r="C1" s="337"/>
      <c r="D1" s="337"/>
      <c r="E1" s="337"/>
      <c r="F1" s="337"/>
      <c r="G1" s="337"/>
      <c r="H1" s="337"/>
      <c r="I1" s="337"/>
      <c r="J1" s="337"/>
      <c r="K1" s="337"/>
      <c r="L1" s="337"/>
      <c r="M1" s="337"/>
      <c r="N1" s="337"/>
      <c r="O1" s="337"/>
      <c r="P1" s="337"/>
      <c r="Q1" s="337"/>
      <c r="R1" s="338"/>
    </row>
    <row r="2" spans="1:18" ht="15.75" thickBot="1" x14ac:dyDescent="0.3">
      <c r="A2" s="371" t="s">
        <v>19</v>
      </c>
      <c r="B2" s="372"/>
      <c r="C2" s="372"/>
      <c r="D2" s="372"/>
      <c r="E2" s="372"/>
      <c r="F2" s="372"/>
      <c r="G2" s="372"/>
      <c r="H2" s="372"/>
      <c r="I2" s="372"/>
      <c r="J2" s="372"/>
      <c r="K2" s="372"/>
      <c r="L2" s="372"/>
      <c r="M2" s="372"/>
      <c r="N2" s="372"/>
      <c r="O2" s="372"/>
      <c r="P2" s="372"/>
      <c r="Q2" s="372"/>
      <c r="R2" s="373"/>
    </row>
    <row r="3" spans="1:18" ht="16.5" customHeight="1" thickBot="1" x14ac:dyDescent="0.3">
      <c r="A3" s="390" t="s">
        <v>55</v>
      </c>
      <c r="B3" s="391"/>
      <c r="C3" s="391"/>
      <c r="D3" s="391"/>
      <c r="E3" s="391"/>
      <c r="F3" s="391"/>
      <c r="G3" s="391"/>
      <c r="H3" s="391"/>
      <c r="I3" s="391"/>
      <c r="J3" s="391"/>
      <c r="K3" s="391"/>
      <c r="L3" s="391"/>
      <c r="M3" s="391"/>
      <c r="N3" s="391"/>
      <c r="O3" s="391"/>
      <c r="P3" s="391"/>
      <c r="Q3" s="391"/>
      <c r="R3" s="392"/>
    </row>
    <row r="4" spans="1:18" ht="24.95" customHeight="1" thickBot="1" x14ac:dyDescent="0.35">
      <c r="A4" s="348" t="s">
        <v>103</v>
      </c>
      <c r="B4" s="349"/>
      <c r="C4" s="349"/>
      <c r="D4" s="349"/>
      <c r="E4" s="349"/>
      <c r="F4" s="349"/>
      <c r="G4" s="349"/>
      <c r="H4" s="374"/>
      <c r="I4" s="375"/>
      <c r="J4" s="375"/>
      <c r="K4" s="375"/>
      <c r="L4" s="375"/>
      <c r="M4" s="375"/>
      <c r="N4" s="375"/>
      <c r="O4" s="375"/>
      <c r="P4" s="375"/>
      <c r="Q4" s="375"/>
      <c r="R4" s="376"/>
    </row>
    <row r="5" spans="1:18" s="15" customFormat="1" ht="38.25" customHeight="1" thickBot="1" x14ac:dyDescent="0.3">
      <c r="A5" s="350" t="str">
        <f>Synthèse!A6</f>
        <v>Etablissement scolaire</v>
      </c>
      <c r="B5" s="351"/>
      <c r="C5" s="351"/>
      <c r="D5" s="351"/>
      <c r="E5" s="351"/>
      <c r="F5" s="351"/>
      <c r="G5" s="351"/>
      <c r="H5" s="377"/>
      <c r="I5" s="378"/>
      <c r="J5" s="378"/>
      <c r="K5" s="378"/>
      <c r="L5" s="378"/>
      <c r="M5" s="378"/>
      <c r="N5" s="378"/>
      <c r="O5" s="378"/>
      <c r="P5" s="378"/>
      <c r="Q5" s="378"/>
      <c r="R5" s="379"/>
    </row>
    <row r="6" spans="1:18" ht="24.95" customHeight="1" thickBot="1" x14ac:dyDescent="0.3">
      <c r="A6" s="352" t="s">
        <v>56</v>
      </c>
      <c r="B6" s="353"/>
      <c r="C6" s="356" t="s">
        <v>131</v>
      </c>
      <c r="D6" s="356"/>
      <c r="E6" s="356"/>
      <c r="F6" s="356"/>
      <c r="G6" s="357"/>
      <c r="H6" s="360"/>
      <c r="I6" s="361"/>
      <c r="J6" s="361"/>
      <c r="K6" s="361"/>
      <c r="L6" s="361"/>
      <c r="M6" s="361"/>
      <c r="N6" s="361"/>
      <c r="O6" s="361"/>
      <c r="P6" s="361"/>
      <c r="Q6" s="361"/>
      <c r="R6" s="362"/>
    </row>
    <row r="7" spans="1:18" ht="24.95" customHeight="1" thickBot="1" x14ac:dyDescent="0.3">
      <c r="A7" s="354"/>
      <c r="B7" s="355"/>
      <c r="C7" s="358" t="s">
        <v>128</v>
      </c>
      <c r="D7" s="358"/>
      <c r="E7" s="358"/>
      <c r="F7" s="358"/>
      <c r="G7" s="359"/>
      <c r="H7" s="363"/>
      <c r="I7" s="364"/>
      <c r="J7" s="364"/>
      <c r="K7" s="364"/>
      <c r="L7" s="364"/>
      <c r="M7" s="364"/>
      <c r="N7" s="364"/>
      <c r="O7" s="364"/>
      <c r="P7" s="364"/>
      <c r="Q7" s="364"/>
      <c r="R7" s="365"/>
    </row>
    <row r="8" spans="1:18" ht="74.25" customHeight="1" thickBot="1" x14ac:dyDescent="0.3">
      <c r="A8" s="366" t="s">
        <v>57</v>
      </c>
      <c r="B8" s="367"/>
      <c r="C8" s="367"/>
      <c r="D8" s="367"/>
      <c r="E8" s="367"/>
      <c r="F8" s="367"/>
      <c r="G8" s="367"/>
      <c r="H8" s="368"/>
      <c r="I8" s="369"/>
      <c r="J8" s="369"/>
      <c r="K8" s="369"/>
      <c r="L8" s="369"/>
      <c r="M8" s="369"/>
      <c r="N8" s="369"/>
      <c r="O8" s="369"/>
      <c r="P8" s="369"/>
      <c r="Q8" s="369"/>
      <c r="R8" s="370"/>
    </row>
    <row r="9" spans="1:18" ht="15.75" thickBot="1" x14ac:dyDescent="0.3">
      <c r="A9" s="339" t="s">
        <v>26</v>
      </c>
      <c r="B9" s="340"/>
      <c r="C9" s="340"/>
      <c r="D9" s="340"/>
      <c r="E9" s="340"/>
      <c r="F9" s="340"/>
      <c r="G9" s="340"/>
      <c r="H9" s="340"/>
      <c r="I9" s="340"/>
      <c r="J9" s="340"/>
      <c r="K9" s="340"/>
      <c r="L9" s="340"/>
      <c r="M9" s="340"/>
      <c r="N9" s="340"/>
      <c r="O9" s="340"/>
      <c r="P9" s="340"/>
      <c r="Q9" s="340"/>
      <c r="R9" s="341"/>
    </row>
    <row r="10" spans="1:18" x14ac:dyDescent="0.25">
      <c r="A10" s="386" t="s">
        <v>20</v>
      </c>
      <c r="B10" s="343"/>
      <c r="C10" s="343"/>
      <c r="D10" s="343"/>
      <c r="E10" s="387"/>
      <c r="F10" s="342" t="s">
        <v>21</v>
      </c>
      <c r="G10" s="343"/>
      <c r="H10" s="388"/>
      <c r="I10" s="343"/>
      <c r="J10" s="343"/>
      <c r="K10" s="387"/>
      <c r="L10" s="342" t="s">
        <v>27</v>
      </c>
      <c r="M10" s="343"/>
      <c r="N10" s="343"/>
      <c r="O10" s="343"/>
      <c r="P10" s="343"/>
      <c r="Q10" s="343"/>
      <c r="R10" s="344"/>
    </row>
    <row r="11" spans="1:18" ht="15" customHeight="1" thickBot="1" x14ac:dyDescent="0.3">
      <c r="A11" s="307"/>
      <c r="B11" s="308"/>
      <c r="C11" s="308"/>
      <c r="D11" s="308"/>
      <c r="E11" s="308"/>
      <c r="F11" s="308"/>
      <c r="G11" s="308"/>
      <c r="H11" s="308"/>
      <c r="I11" s="308"/>
      <c r="J11" s="308"/>
      <c r="K11" s="308"/>
      <c r="L11" s="345"/>
      <c r="M11" s="346"/>
      <c r="N11" s="346"/>
      <c r="O11" s="346"/>
      <c r="P11" s="346"/>
      <c r="Q11" s="346"/>
      <c r="R11" s="347"/>
    </row>
    <row r="12" spans="1:18" ht="20.25" customHeight="1" thickBot="1" x14ac:dyDescent="0.3">
      <c r="A12" s="382" t="s">
        <v>49</v>
      </c>
      <c r="B12" s="383"/>
      <c r="C12" s="384" t="s">
        <v>40</v>
      </c>
      <c r="D12" s="385"/>
      <c r="E12" s="385"/>
      <c r="F12" s="385"/>
      <c r="G12" s="385"/>
      <c r="H12" s="385"/>
      <c r="I12" s="385"/>
      <c r="J12" s="385"/>
      <c r="K12" s="385"/>
      <c r="L12" s="385"/>
      <c r="M12" s="385"/>
      <c r="N12" s="385"/>
      <c r="O12" s="385"/>
      <c r="P12" s="385"/>
      <c r="Q12" s="385"/>
      <c r="R12" s="385"/>
    </row>
    <row r="13" spans="1:18" ht="24.95" customHeight="1" thickBot="1" x14ac:dyDescent="0.3">
      <c r="A13" s="393" t="s">
        <v>1</v>
      </c>
      <c r="B13" s="394"/>
      <c r="C13" s="127"/>
      <c r="D13" s="1"/>
      <c r="E13" s="1"/>
      <c r="F13" s="1"/>
      <c r="G13" s="1"/>
      <c r="H13" s="83"/>
      <c r="I13" s="83"/>
      <c r="J13" s="83"/>
      <c r="K13" s="1"/>
      <c r="L13" s="1"/>
      <c r="M13" s="135">
        <f>IF(K14="X",5,IF(I15="X",4,IF(G16="X",3,IF(E17="X",2,0))))</f>
        <v>0</v>
      </c>
      <c r="N13" s="136" t="s">
        <v>105</v>
      </c>
      <c r="O13" s="136"/>
      <c r="P13" s="136"/>
      <c r="Q13" s="136"/>
      <c r="R13" s="133" t="str">
        <f>CONCATENATE(M13," sur 5 points")</f>
        <v>0 sur 5 points</v>
      </c>
    </row>
    <row r="14" spans="1:18" ht="24.95" customHeight="1" thickBot="1" x14ac:dyDescent="0.3">
      <c r="A14" s="395"/>
      <c r="B14" s="396"/>
      <c r="C14" s="128"/>
      <c r="D14" s="129"/>
      <c r="E14" s="13"/>
      <c r="F14" s="13"/>
      <c r="G14" s="13"/>
      <c r="H14" s="13"/>
      <c r="I14" s="13"/>
      <c r="J14" s="13"/>
      <c r="K14" s="107"/>
      <c r="L14" s="205"/>
      <c r="M14" s="206"/>
      <c r="N14" s="206"/>
      <c r="O14" s="206"/>
      <c r="P14" s="206"/>
      <c r="Q14" s="208"/>
      <c r="R14" s="134" t="s">
        <v>22</v>
      </c>
    </row>
    <row r="15" spans="1:18" ht="24.95" customHeight="1" thickBot="1" x14ac:dyDescent="0.3">
      <c r="A15" s="395"/>
      <c r="B15" s="396"/>
      <c r="C15" s="128"/>
      <c r="D15" s="129"/>
      <c r="E15" s="13"/>
      <c r="F15" s="13"/>
      <c r="G15" s="13"/>
      <c r="H15" s="13"/>
      <c r="I15" s="107"/>
      <c r="J15" s="205"/>
      <c r="K15" s="206"/>
      <c r="L15" s="206"/>
      <c r="M15" s="206"/>
      <c r="N15" s="206"/>
      <c r="O15" s="206"/>
      <c r="P15" s="206"/>
      <c r="Q15" s="209"/>
      <c r="R15" s="11" t="s">
        <v>23</v>
      </c>
    </row>
    <row r="16" spans="1:18" ht="24.95" customHeight="1" thickBot="1" x14ac:dyDescent="0.3">
      <c r="A16" s="395"/>
      <c r="B16" s="396"/>
      <c r="C16" s="128"/>
      <c r="D16" s="129"/>
      <c r="E16" s="13"/>
      <c r="F16" s="13"/>
      <c r="G16" s="107"/>
      <c r="H16" s="205"/>
      <c r="I16" s="206"/>
      <c r="J16" s="206"/>
      <c r="K16" s="206"/>
      <c r="L16" s="206"/>
      <c r="M16" s="206"/>
      <c r="N16" s="206"/>
      <c r="O16" s="206"/>
      <c r="P16" s="206"/>
      <c r="Q16" s="209"/>
      <c r="R16" s="11" t="s">
        <v>15</v>
      </c>
    </row>
    <row r="17" spans="1:18" ht="24.95" customHeight="1" thickBot="1" x14ac:dyDescent="0.3">
      <c r="A17" s="395"/>
      <c r="B17" s="396"/>
      <c r="C17" s="130"/>
      <c r="D17" s="129"/>
      <c r="E17" s="107"/>
      <c r="F17" s="205"/>
      <c r="G17" s="206"/>
      <c r="H17" s="206"/>
      <c r="I17" s="206"/>
      <c r="J17" s="206"/>
      <c r="K17" s="206"/>
      <c r="L17" s="206"/>
      <c r="M17" s="206"/>
      <c r="N17" s="206"/>
      <c r="O17" s="206"/>
      <c r="P17" s="206"/>
      <c r="Q17" s="215"/>
      <c r="R17" s="12" t="s">
        <v>16</v>
      </c>
    </row>
    <row r="18" spans="1:18" ht="24.95" customHeight="1" thickBot="1" x14ac:dyDescent="0.3">
      <c r="A18" s="397"/>
      <c r="B18" s="398"/>
      <c r="C18" s="75"/>
      <c r="D18" s="100" t="s">
        <v>138</v>
      </c>
      <c r="E18" s="101"/>
      <c r="F18" s="101"/>
      <c r="G18" s="101"/>
      <c r="H18" s="101"/>
      <c r="I18" s="101"/>
      <c r="J18" s="101"/>
      <c r="K18" s="101"/>
      <c r="L18" s="101"/>
      <c r="M18" s="101"/>
      <c r="N18" s="101"/>
      <c r="O18" s="101"/>
      <c r="P18" s="101"/>
      <c r="Q18" s="104"/>
      <c r="R18" s="109" t="s">
        <v>137</v>
      </c>
    </row>
    <row r="19" spans="1:18" ht="24.95" customHeight="1" thickBot="1" x14ac:dyDescent="0.3">
      <c r="A19" s="393" t="s">
        <v>2</v>
      </c>
      <c r="B19" s="394"/>
      <c r="C19" s="131"/>
      <c r="D19" s="131"/>
      <c r="E19" s="129"/>
      <c r="F19" s="129"/>
      <c r="G19" s="129"/>
      <c r="H19" s="137"/>
      <c r="I19" s="137"/>
      <c r="J19" s="137"/>
      <c r="K19" s="129"/>
      <c r="L19" s="129"/>
      <c r="M19" s="138">
        <f>IF(K20="X",5,IF(I21="X",4,IF(G22="X",3,IF(E23="X",2,0))))</f>
        <v>0</v>
      </c>
      <c r="N19" s="139" t="s">
        <v>106</v>
      </c>
      <c r="O19" s="139"/>
      <c r="P19" s="139"/>
      <c r="Q19" s="139"/>
      <c r="R19" s="133" t="str">
        <f>CONCATENATE(M19," sur 5 points")</f>
        <v>0 sur 5 points</v>
      </c>
    </row>
    <row r="20" spans="1:18" ht="24.95" customHeight="1" thickBot="1" x14ac:dyDescent="0.3">
      <c r="A20" s="395"/>
      <c r="B20" s="396"/>
      <c r="C20" s="131"/>
      <c r="D20" s="131"/>
      <c r="E20" s="13"/>
      <c r="F20" s="13"/>
      <c r="G20" s="13"/>
      <c r="H20" s="13"/>
      <c r="I20" s="13"/>
      <c r="J20" s="13"/>
      <c r="K20" s="107"/>
      <c r="L20" s="205"/>
      <c r="M20" s="206"/>
      <c r="N20" s="206"/>
      <c r="O20" s="206"/>
      <c r="P20" s="206"/>
      <c r="Q20" s="208"/>
      <c r="R20" s="134" t="s">
        <v>22</v>
      </c>
    </row>
    <row r="21" spans="1:18" ht="24.95" customHeight="1" thickBot="1" x14ac:dyDescent="0.3">
      <c r="A21" s="395"/>
      <c r="B21" s="396"/>
      <c r="C21" s="131"/>
      <c r="D21" s="131"/>
      <c r="E21" s="13"/>
      <c r="F21" s="13"/>
      <c r="G21" s="13"/>
      <c r="H21" s="13"/>
      <c r="I21" s="107"/>
      <c r="J21" s="205"/>
      <c r="K21" s="206"/>
      <c r="L21" s="206"/>
      <c r="M21" s="206"/>
      <c r="N21" s="206"/>
      <c r="O21" s="206"/>
      <c r="P21" s="206"/>
      <c r="Q21" s="209"/>
      <c r="R21" s="11" t="s">
        <v>23</v>
      </c>
    </row>
    <row r="22" spans="1:18" ht="24.95" customHeight="1" thickBot="1" x14ac:dyDescent="0.3">
      <c r="A22" s="395"/>
      <c r="B22" s="396"/>
      <c r="C22" s="131"/>
      <c r="D22" s="131"/>
      <c r="E22" s="13"/>
      <c r="F22" s="13"/>
      <c r="G22" s="107"/>
      <c r="H22" s="205"/>
      <c r="I22" s="206"/>
      <c r="J22" s="206"/>
      <c r="K22" s="206"/>
      <c r="L22" s="206"/>
      <c r="M22" s="206"/>
      <c r="N22" s="206"/>
      <c r="O22" s="206"/>
      <c r="P22" s="206"/>
      <c r="Q22" s="209"/>
      <c r="R22" s="11" t="s">
        <v>15</v>
      </c>
    </row>
    <row r="23" spans="1:18" ht="24.95" customHeight="1" thickBot="1" x14ac:dyDescent="0.3">
      <c r="A23" s="395"/>
      <c r="B23" s="396"/>
      <c r="C23" s="131"/>
      <c r="D23" s="131"/>
      <c r="E23" s="107"/>
      <c r="F23" s="205"/>
      <c r="G23" s="206"/>
      <c r="H23" s="206"/>
      <c r="I23" s="206"/>
      <c r="J23" s="206"/>
      <c r="K23" s="206"/>
      <c r="L23" s="206"/>
      <c r="M23" s="206"/>
      <c r="N23" s="206"/>
      <c r="O23" s="206"/>
      <c r="P23" s="206"/>
      <c r="Q23" s="215"/>
      <c r="R23" s="12" t="s">
        <v>16</v>
      </c>
    </row>
    <row r="24" spans="1:18" ht="24.95" customHeight="1" thickBot="1" x14ac:dyDescent="0.3">
      <c r="A24" s="397"/>
      <c r="B24" s="398"/>
      <c r="C24" s="75"/>
      <c r="D24" s="100" t="s">
        <v>138</v>
      </c>
      <c r="E24" s="101"/>
      <c r="F24" s="101"/>
      <c r="G24" s="101"/>
      <c r="H24" s="101"/>
      <c r="I24" s="101"/>
      <c r="J24" s="101"/>
      <c r="K24" s="101"/>
      <c r="L24" s="101"/>
      <c r="M24" s="101"/>
      <c r="N24" s="101"/>
      <c r="O24" s="101"/>
      <c r="P24" s="101"/>
      <c r="Q24" s="104"/>
      <c r="R24" s="109" t="s">
        <v>137</v>
      </c>
    </row>
    <row r="25" spans="1:18" ht="24.95" customHeight="1" thickBot="1" x14ac:dyDescent="0.3">
      <c r="A25" s="393" t="s">
        <v>58</v>
      </c>
      <c r="B25" s="394"/>
      <c r="C25" s="131"/>
      <c r="D25" s="131"/>
      <c r="E25" s="13"/>
      <c r="F25" s="13"/>
      <c r="G25" s="13"/>
      <c r="H25" s="137"/>
      <c r="I25" s="137"/>
      <c r="J25" s="137"/>
      <c r="K25" s="137"/>
      <c r="L25" s="13"/>
      <c r="M25" s="138">
        <f>IF(I26="X",5,IF(G27="X",4,IF(E28="X",2,0)))</f>
        <v>0</v>
      </c>
      <c r="N25" s="139" t="s">
        <v>109</v>
      </c>
      <c r="O25" s="139"/>
      <c r="P25" s="139"/>
      <c r="Q25" s="139"/>
      <c r="R25" s="133" t="str">
        <f>CONCATENATE(M25," sur 5 points")</f>
        <v>0 sur 5 points</v>
      </c>
    </row>
    <row r="26" spans="1:18" ht="24.95" customHeight="1" thickBot="1" x14ac:dyDescent="0.3">
      <c r="A26" s="395"/>
      <c r="B26" s="396"/>
      <c r="C26" s="131"/>
      <c r="D26" s="13"/>
      <c r="E26" s="13"/>
      <c r="F26" s="13"/>
      <c r="G26" s="13"/>
      <c r="H26" s="13"/>
      <c r="I26" s="107"/>
      <c r="J26" s="205"/>
      <c r="K26" s="206"/>
      <c r="L26" s="206"/>
      <c r="M26" s="206"/>
      <c r="N26" s="206"/>
      <c r="O26" s="206"/>
      <c r="P26" s="206"/>
      <c r="Q26" s="209"/>
      <c r="R26" s="140" t="s">
        <v>22</v>
      </c>
    </row>
    <row r="27" spans="1:18" ht="24.95" customHeight="1" thickBot="1" x14ac:dyDescent="0.3">
      <c r="A27" s="395"/>
      <c r="B27" s="396"/>
      <c r="C27" s="131"/>
      <c r="D27" s="131"/>
      <c r="E27" s="13"/>
      <c r="F27" s="13"/>
      <c r="G27" s="107"/>
      <c r="H27" s="205"/>
      <c r="I27" s="206"/>
      <c r="J27" s="206"/>
      <c r="K27" s="206"/>
      <c r="L27" s="206"/>
      <c r="M27" s="206"/>
      <c r="N27" s="206"/>
      <c r="O27" s="206"/>
      <c r="P27" s="206"/>
      <c r="Q27" s="209"/>
      <c r="R27" s="11" t="s">
        <v>23</v>
      </c>
    </row>
    <row r="28" spans="1:18" ht="24.95" customHeight="1" thickBot="1" x14ac:dyDescent="0.3">
      <c r="A28" s="395"/>
      <c r="B28" s="396"/>
      <c r="C28" s="131"/>
      <c r="D28" s="131"/>
      <c r="E28" s="107"/>
      <c r="F28" s="205"/>
      <c r="G28" s="206"/>
      <c r="H28" s="206"/>
      <c r="I28" s="206"/>
      <c r="J28" s="206"/>
      <c r="K28" s="206"/>
      <c r="L28" s="206"/>
      <c r="M28" s="206"/>
      <c r="N28" s="206"/>
      <c r="O28" s="206"/>
      <c r="P28" s="206"/>
      <c r="Q28" s="215"/>
      <c r="R28" s="12" t="s">
        <v>16</v>
      </c>
    </row>
    <row r="29" spans="1:18" ht="24.95" customHeight="1" thickBot="1" x14ac:dyDescent="0.3">
      <c r="A29" s="397"/>
      <c r="B29" s="398"/>
      <c r="C29" s="75"/>
      <c r="D29" s="100" t="s">
        <v>138</v>
      </c>
      <c r="E29" s="101"/>
      <c r="F29" s="101"/>
      <c r="G29" s="101"/>
      <c r="H29" s="101"/>
      <c r="I29" s="101"/>
      <c r="J29" s="101"/>
      <c r="K29" s="101"/>
      <c r="L29" s="101"/>
      <c r="M29" s="101"/>
      <c r="N29" s="101"/>
      <c r="O29" s="101"/>
      <c r="P29" s="101"/>
      <c r="Q29" s="104"/>
      <c r="R29" s="109" t="s">
        <v>137</v>
      </c>
    </row>
    <row r="30" spans="1:18" ht="24.95" customHeight="1" thickBot="1" x14ac:dyDescent="0.3">
      <c r="A30" s="393" t="s">
        <v>4</v>
      </c>
      <c r="B30" s="394"/>
      <c r="C30" s="131"/>
      <c r="D30" s="131"/>
      <c r="E30" s="2"/>
      <c r="F30" s="2"/>
      <c r="G30" s="2"/>
      <c r="H30" s="137"/>
      <c r="I30" s="137"/>
      <c r="J30" s="137"/>
      <c r="K30" s="137"/>
      <c r="L30" s="2"/>
      <c r="M30" s="138">
        <f>IF(K31="X",5,IF(I32="X",4,IF(G33="X",3,IF(E34="X",2,0))))</f>
        <v>0</v>
      </c>
      <c r="N30" s="139" t="s">
        <v>110</v>
      </c>
      <c r="O30" s="139"/>
      <c r="P30" s="139"/>
      <c r="Q30" s="139"/>
      <c r="R30" s="133" t="str">
        <f>CONCATENATE(M30," sur 5 points")</f>
        <v>0 sur 5 points</v>
      </c>
    </row>
    <row r="31" spans="1:18" ht="24.95" customHeight="1" thickBot="1" x14ac:dyDescent="0.3">
      <c r="A31" s="395"/>
      <c r="B31" s="396"/>
      <c r="C31" s="131"/>
      <c r="D31" s="131"/>
      <c r="E31" s="13"/>
      <c r="F31" s="13"/>
      <c r="G31" s="13"/>
      <c r="H31" s="13"/>
      <c r="I31" s="13"/>
      <c r="J31" s="13"/>
      <c r="K31" s="107"/>
      <c r="L31" s="205"/>
      <c r="M31" s="206"/>
      <c r="N31" s="206"/>
      <c r="O31" s="206"/>
      <c r="P31" s="206"/>
      <c r="Q31" s="208"/>
      <c r="R31" s="140" t="s">
        <v>22</v>
      </c>
    </row>
    <row r="32" spans="1:18" ht="24.95" customHeight="1" thickBot="1" x14ac:dyDescent="0.3">
      <c r="A32" s="395"/>
      <c r="B32" s="396"/>
      <c r="C32" s="131"/>
      <c r="D32" s="131"/>
      <c r="E32" s="13"/>
      <c r="F32" s="13"/>
      <c r="G32" s="13"/>
      <c r="H32" s="13"/>
      <c r="I32" s="107"/>
      <c r="J32" s="205"/>
      <c r="K32" s="206"/>
      <c r="L32" s="206"/>
      <c r="M32" s="206"/>
      <c r="N32" s="206"/>
      <c r="O32" s="206"/>
      <c r="P32" s="206"/>
      <c r="Q32" s="209"/>
      <c r="R32" s="11" t="s">
        <v>23</v>
      </c>
    </row>
    <row r="33" spans="1:18" ht="24.95" customHeight="1" thickBot="1" x14ac:dyDescent="0.3">
      <c r="A33" s="395"/>
      <c r="B33" s="396"/>
      <c r="C33" s="131"/>
      <c r="D33" s="131"/>
      <c r="E33" s="13"/>
      <c r="F33" s="13"/>
      <c r="G33" s="107"/>
      <c r="H33" s="205"/>
      <c r="I33" s="206"/>
      <c r="J33" s="206"/>
      <c r="K33" s="206"/>
      <c r="L33" s="206"/>
      <c r="M33" s="206"/>
      <c r="N33" s="206"/>
      <c r="O33" s="206"/>
      <c r="P33" s="206"/>
      <c r="Q33" s="209"/>
      <c r="R33" s="11" t="s">
        <v>15</v>
      </c>
    </row>
    <row r="34" spans="1:18" ht="24.95" customHeight="1" thickBot="1" x14ac:dyDescent="0.3">
      <c r="A34" s="395"/>
      <c r="B34" s="396"/>
      <c r="C34" s="131"/>
      <c r="D34" s="131"/>
      <c r="E34" s="107"/>
      <c r="F34" s="205"/>
      <c r="G34" s="206"/>
      <c r="H34" s="206"/>
      <c r="I34" s="206"/>
      <c r="J34" s="206"/>
      <c r="K34" s="206"/>
      <c r="L34" s="206"/>
      <c r="M34" s="206"/>
      <c r="N34" s="206"/>
      <c r="O34" s="206"/>
      <c r="P34" s="206"/>
      <c r="Q34" s="215"/>
      <c r="R34" s="12" t="s">
        <v>16</v>
      </c>
    </row>
    <row r="35" spans="1:18" ht="24.95" customHeight="1" thickBot="1" x14ac:dyDescent="0.3">
      <c r="A35" s="397"/>
      <c r="B35" s="398"/>
      <c r="C35" s="94"/>
      <c r="D35" s="100" t="s">
        <v>138</v>
      </c>
      <c r="E35" s="101"/>
      <c r="F35" s="101"/>
      <c r="G35" s="101"/>
      <c r="H35" s="101"/>
      <c r="I35" s="101"/>
      <c r="J35" s="101"/>
      <c r="K35" s="101"/>
      <c r="L35" s="101"/>
      <c r="M35" s="101"/>
      <c r="N35" s="101"/>
      <c r="O35" s="101"/>
      <c r="P35" s="101"/>
      <c r="Q35" s="104"/>
      <c r="R35" s="109" t="s">
        <v>137</v>
      </c>
    </row>
    <row r="36" spans="1:18" ht="24.95" customHeight="1" thickBot="1" x14ac:dyDescent="0.3">
      <c r="A36" s="393" t="s">
        <v>59</v>
      </c>
      <c r="B36" s="394"/>
      <c r="C36" s="131"/>
      <c r="D36" s="131"/>
      <c r="E36" s="13"/>
      <c r="F36" s="13"/>
      <c r="G36" s="13"/>
      <c r="H36" s="137"/>
      <c r="I36" s="137"/>
      <c r="J36" s="137"/>
      <c r="K36" s="137"/>
      <c r="L36" s="13"/>
      <c r="M36" s="138">
        <f>IF(I37="X",10,IF(G38="X",6,IF(E39="X",4,0)))</f>
        <v>0</v>
      </c>
      <c r="N36" s="139" t="s">
        <v>111</v>
      </c>
      <c r="O36" s="139"/>
      <c r="P36" s="139"/>
      <c r="Q36" s="139"/>
      <c r="R36" s="133" t="str">
        <f>CONCATENATE(M36," sur 10 points")</f>
        <v>0 sur 10 points</v>
      </c>
    </row>
    <row r="37" spans="1:18" ht="24.95" customHeight="1" thickBot="1" x14ac:dyDescent="0.3">
      <c r="A37" s="395"/>
      <c r="B37" s="396"/>
      <c r="C37" s="131"/>
      <c r="D37" s="13"/>
      <c r="E37" s="13"/>
      <c r="F37" s="13"/>
      <c r="G37" s="13"/>
      <c r="H37" s="13"/>
      <c r="I37" s="107"/>
      <c r="J37" s="205"/>
      <c r="K37" s="206"/>
      <c r="L37" s="206"/>
      <c r="M37" s="206"/>
      <c r="N37" s="206"/>
      <c r="O37" s="206"/>
      <c r="P37" s="206"/>
      <c r="Q37" s="209"/>
      <c r="R37" s="140" t="s">
        <v>24</v>
      </c>
    </row>
    <row r="38" spans="1:18" ht="24.95" customHeight="1" thickBot="1" x14ac:dyDescent="0.3">
      <c r="A38" s="395"/>
      <c r="B38" s="396"/>
      <c r="C38" s="131"/>
      <c r="D38" s="131"/>
      <c r="E38" s="13"/>
      <c r="F38" s="13"/>
      <c r="G38" s="107"/>
      <c r="H38" s="205"/>
      <c r="I38" s="206"/>
      <c r="J38" s="206"/>
      <c r="K38" s="206"/>
      <c r="L38" s="206"/>
      <c r="M38" s="206"/>
      <c r="N38" s="206"/>
      <c r="O38" s="206"/>
      <c r="P38" s="206"/>
      <c r="Q38" s="209"/>
      <c r="R38" s="11" t="s">
        <v>25</v>
      </c>
    </row>
    <row r="39" spans="1:18" ht="24.95" customHeight="1" thickBot="1" x14ac:dyDescent="0.3">
      <c r="A39" s="395"/>
      <c r="B39" s="396"/>
      <c r="C39" s="131"/>
      <c r="D39" s="131"/>
      <c r="E39" s="107"/>
      <c r="F39" s="205"/>
      <c r="G39" s="206"/>
      <c r="H39" s="206"/>
      <c r="I39" s="206"/>
      <c r="J39" s="206"/>
      <c r="K39" s="206"/>
      <c r="L39" s="206"/>
      <c r="M39" s="206"/>
      <c r="N39" s="206"/>
      <c r="O39" s="206"/>
      <c r="P39" s="206"/>
      <c r="Q39" s="215"/>
      <c r="R39" s="12" t="s">
        <v>23</v>
      </c>
    </row>
    <row r="40" spans="1:18" ht="24.95" customHeight="1" thickBot="1" x14ac:dyDescent="0.3">
      <c r="A40" s="397"/>
      <c r="B40" s="398"/>
      <c r="C40" s="75"/>
      <c r="D40" s="100" t="s">
        <v>138</v>
      </c>
      <c r="E40" s="101"/>
      <c r="F40" s="101"/>
      <c r="G40" s="101"/>
      <c r="H40" s="101"/>
      <c r="I40" s="101"/>
      <c r="J40" s="101"/>
      <c r="K40" s="101"/>
      <c r="L40" s="101"/>
      <c r="M40" s="101"/>
      <c r="N40" s="101"/>
      <c r="O40" s="101"/>
      <c r="P40" s="101"/>
      <c r="Q40" s="104"/>
      <c r="R40" s="109" t="s">
        <v>137</v>
      </c>
    </row>
    <row r="41" spans="1:18" ht="24.95" customHeight="1" thickBot="1" x14ac:dyDescent="0.3">
      <c r="A41" s="393" t="s">
        <v>60</v>
      </c>
      <c r="B41" s="394"/>
      <c r="C41" s="131"/>
      <c r="D41" s="131"/>
      <c r="E41" s="13"/>
      <c r="F41" s="13"/>
      <c r="G41" s="13"/>
      <c r="H41" s="137"/>
      <c r="I41" s="137"/>
      <c r="J41" s="137"/>
      <c r="K41" s="137"/>
      <c r="L41" s="13"/>
      <c r="M41" s="138">
        <f>IF(K42="X",5,IF(I43="X",4,IF(G44="X",3,IF(E45="X",2,0))))</f>
        <v>0</v>
      </c>
      <c r="N41" s="139" t="s">
        <v>112</v>
      </c>
      <c r="O41" s="139"/>
      <c r="P41" s="139"/>
      <c r="Q41" s="139"/>
      <c r="R41" s="133" t="str">
        <f>CONCATENATE(M41," sur 5 points")</f>
        <v>0 sur 5 points</v>
      </c>
    </row>
    <row r="42" spans="1:18" ht="24.95" customHeight="1" thickBot="1" x14ac:dyDescent="0.3">
      <c r="A42" s="395"/>
      <c r="B42" s="396"/>
      <c r="C42" s="131"/>
      <c r="D42" s="131"/>
      <c r="E42" s="13"/>
      <c r="F42" s="13"/>
      <c r="G42" s="13"/>
      <c r="H42" s="13"/>
      <c r="I42" s="13"/>
      <c r="J42" s="13"/>
      <c r="K42" s="107"/>
      <c r="L42" s="205"/>
      <c r="M42" s="206"/>
      <c r="N42" s="206"/>
      <c r="O42" s="206"/>
      <c r="P42" s="206"/>
      <c r="Q42" s="208"/>
      <c r="R42" s="140" t="s">
        <v>22</v>
      </c>
    </row>
    <row r="43" spans="1:18" ht="24.95" customHeight="1" thickBot="1" x14ac:dyDescent="0.3">
      <c r="A43" s="395"/>
      <c r="B43" s="396"/>
      <c r="C43" s="131"/>
      <c r="D43" s="131"/>
      <c r="E43" s="13"/>
      <c r="F43" s="13"/>
      <c r="G43" s="13"/>
      <c r="H43" s="13"/>
      <c r="I43" s="107"/>
      <c r="J43" s="205"/>
      <c r="K43" s="206"/>
      <c r="L43" s="206"/>
      <c r="M43" s="206"/>
      <c r="N43" s="206"/>
      <c r="O43" s="206"/>
      <c r="P43" s="206"/>
      <c r="Q43" s="209"/>
      <c r="R43" s="11" t="s">
        <v>23</v>
      </c>
    </row>
    <row r="44" spans="1:18" ht="24.95" customHeight="1" thickBot="1" x14ac:dyDescent="0.3">
      <c r="A44" s="395"/>
      <c r="B44" s="396"/>
      <c r="C44" s="131"/>
      <c r="D44" s="131"/>
      <c r="E44" s="13"/>
      <c r="F44" s="13"/>
      <c r="G44" s="107"/>
      <c r="H44" s="205"/>
      <c r="I44" s="206"/>
      <c r="J44" s="206"/>
      <c r="K44" s="206"/>
      <c r="L44" s="206"/>
      <c r="M44" s="206"/>
      <c r="N44" s="206"/>
      <c r="O44" s="206"/>
      <c r="P44" s="206"/>
      <c r="Q44" s="209"/>
      <c r="R44" s="11" t="s">
        <v>15</v>
      </c>
    </row>
    <row r="45" spans="1:18" ht="24.95" customHeight="1" thickBot="1" x14ac:dyDescent="0.3">
      <c r="A45" s="395"/>
      <c r="B45" s="396"/>
      <c r="C45" s="131"/>
      <c r="D45" s="131"/>
      <c r="E45" s="107"/>
      <c r="F45" s="205"/>
      <c r="G45" s="206"/>
      <c r="H45" s="206"/>
      <c r="I45" s="206"/>
      <c r="J45" s="206"/>
      <c r="K45" s="206"/>
      <c r="L45" s="206"/>
      <c r="M45" s="206"/>
      <c r="N45" s="206"/>
      <c r="O45" s="206"/>
      <c r="P45" s="206"/>
      <c r="Q45" s="215"/>
      <c r="R45" s="12" t="s">
        <v>16</v>
      </c>
    </row>
    <row r="46" spans="1:18" ht="24.95" customHeight="1" thickBot="1" x14ac:dyDescent="0.3">
      <c r="A46" s="397"/>
      <c r="B46" s="398"/>
      <c r="C46" s="75"/>
      <c r="D46" s="100" t="s">
        <v>138</v>
      </c>
      <c r="E46" s="101"/>
      <c r="F46" s="101"/>
      <c r="G46" s="101"/>
      <c r="H46" s="101"/>
      <c r="I46" s="101"/>
      <c r="J46" s="101"/>
      <c r="K46" s="101"/>
      <c r="L46" s="101"/>
      <c r="M46" s="101"/>
      <c r="N46" s="101"/>
      <c r="O46" s="101"/>
      <c r="P46" s="101"/>
      <c r="Q46" s="104"/>
      <c r="R46" s="109" t="s">
        <v>137</v>
      </c>
    </row>
    <row r="47" spans="1:18" ht="24.95" customHeight="1" thickBot="1" x14ac:dyDescent="0.3">
      <c r="A47" s="393" t="s">
        <v>61</v>
      </c>
      <c r="B47" s="394"/>
      <c r="C47" s="131"/>
      <c r="D47" s="131"/>
      <c r="E47" s="13"/>
      <c r="F47" s="13"/>
      <c r="G47" s="13"/>
      <c r="H47" s="13"/>
      <c r="I47" s="137"/>
      <c r="J47" s="137"/>
      <c r="K47" s="137"/>
      <c r="L47" s="13"/>
      <c r="M47" s="138">
        <f>IF(K48="X",5,IF(I49="X",4,IF(G50="X",3,IF(E51="X",2,0))))</f>
        <v>0</v>
      </c>
      <c r="N47" s="139" t="s">
        <v>113</v>
      </c>
      <c r="O47" s="139"/>
      <c r="P47" s="139"/>
      <c r="Q47" s="139"/>
      <c r="R47" s="133" t="str">
        <f>CONCATENATE(M47," sur 5 points")</f>
        <v>0 sur 5 points</v>
      </c>
    </row>
    <row r="48" spans="1:18" ht="24.95" customHeight="1" thickBot="1" x14ac:dyDescent="0.3">
      <c r="A48" s="395"/>
      <c r="B48" s="396"/>
      <c r="C48" s="131"/>
      <c r="D48" s="131"/>
      <c r="E48" s="13"/>
      <c r="F48" s="13"/>
      <c r="G48" s="13"/>
      <c r="H48" s="13"/>
      <c r="I48" s="13"/>
      <c r="J48" s="13"/>
      <c r="K48" s="107"/>
      <c r="L48" s="205"/>
      <c r="M48" s="206"/>
      <c r="N48" s="206"/>
      <c r="O48" s="206"/>
      <c r="P48" s="206"/>
      <c r="Q48" s="208"/>
      <c r="R48" s="140" t="s">
        <v>22</v>
      </c>
    </row>
    <row r="49" spans="1:18" ht="24.95" customHeight="1" thickBot="1" x14ac:dyDescent="0.3">
      <c r="A49" s="395"/>
      <c r="B49" s="396"/>
      <c r="C49" s="131"/>
      <c r="D49" s="131"/>
      <c r="E49" s="13"/>
      <c r="F49" s="13"/>
      <c r="G49" s="13"/>
      <c r="H49" s="13"/>
      <c r="I49" s="107"/>
      <c r="J49" s="205"/>
      <c r="K49" s="206"/>
      <c r="L49" s="206"/>
      <c r="M49" s="206"/>
      <c r="N49" s="206"/>
      <c r="O49" s="206"/>
      <c r="P49" s="206"/>
      <c r="Q49" s="209"/>
      <c r="R49" s="11" t="s">
        <v>23</v>
      </c>
    </row>
    <row r="50" spans="1:18" ht="24.95" customHeight="1" thickBot="1" x14ac:dyDescent="0.3">
      <c r="A50" s="395"/>
      <c r="B50" s="396"/>
      <c r="C50" s="131"/>
      <c r="D50" s="131"/>
      <c r="E50" s="13"/>
      <c r="F50" s="13"/>
      <c r="G50" s="107"/>
      <c r="H50" s="205"/>
      <c r="I50" s="206"/>
      <c r="J50" s="206"/>
      <c r="K50" s="206"/>
      <c r="L50" s="206"/>
      <c r="M50" s="206"/>
      <c r="N50" s="206"/>
      <c r="O50" s="206"/>
      <c r="P50" s="206"/>
      <c r="Q50" s="209"/>
      <c r="R50" s="11" t="s">
        <v>15</v>
      </c>
    </row>
    <row r="51" spans="1:18" ht="24.95" customHeight="1" thickBot="1" x14ac:dyDescent="0.3">
      <c r="A51" s="395"/>
      <c r="B51" s="396"/>
      <c r="C51" s="131"/>
      <c r="D51" s="131"/>
      <c r="E51" s="107"/>
      <c r="F51" s="205"/>
      <c r="G51" s="206"/>
      <c r="H51" s="206"/>
      <c r="I51" s="206"/>
      <c r="J51" s="206"/>
      <c r="K51" s="206"/>
      <c r="L51" s="206"/>
      <c r="M51" s="206"/>
      <c r="N51" s="206"/>
      <c r="O51" s="206"/>
      <c r="P51" s="206"/>
      <c r="Q51" s="215"/>
      <c r="R51" s="12" t="s">
        <v>16</v>
      </c>
    </row>
    <row r="52" spans="1:18" ht="24.95" customHeight="1" thickBot="1" x14ac:dyDescent="0.3">
      <c r="A52" s="397"/>
      <c r="B52" s="398"/>
      <c r="C52" s="107"/>
      <c r="D52" s="142" t="s">
        <v>138</v>
      </c>
      <c r="E52" s="97"/>
      <c r="F52" s="97"/>
      <c r="G52" s="97"/>
      <c r="H52" s="97"/>
      <c r="I52" s="97"/>
      <c r="J52" s="97"/>
      <c r="K52" s="97"/>
      <c r="L52" s="97"/>
      <c r="M52" s="97"/>
      <c r="N52" s="97"/>
      <c r="O52" s="97"/>
      <c r="P52" s="97"/>
      <c r="Q52" s="98"/>
      <c r="R52" s="109" t="s">
        <v>137</v>
      </c>
    </row>
    <row r="53" spans="1:18" ht="24.95" customHeight="1" thickBot="1" x14ac:dyDescent="0.3">
      <c r="A53" s="399" t="s">
        <v>107</v>
      </c>
      <c r="B53" s="400"/>
      <c r="C53" s="400"/>
      <c r="D53" s="400"/>
      <c r="E53" s="400"/>
      <c r="F53" s="400"/>
      <c r="G53" s="400"/>
      <c r="H53" s="400"/>
      <c r="I53" s="400"/>
      <c r="J53" s="400"/>
      <c r="K53" s="400"/>
      <c r="L53" s="400"/>
      <c r="M53" s="400"/>
      <c r="N53" s="400"/>
      <c r="O53" s="400"/>
      <c r="P53" s="400"/>
      <c r="Q53" s="401"/>
      <c r="R53" s="141">
        <f>+SUM(M47+M41+M36+M30+M25+M19+M13)</f>
        <v>0</v>
      </c>
    </row>
    <row r="54" spans="1:18" ht="41.25" customHeight="1" thickBot="1" x14ac:dyDescent="0.3">
      <c r="A54" s="402" t="s">
        <v>108</v>
      </c>
      <c r="B54" s="403"/>
      <c r="C54" s="403"/>
      <c r="D54" s="403"/>
      <c r="E54" s="403"/>
      <c r="F54" s="403"/>
      <c r="G54" s="403"/>
      <c r="H54" s="403"/>
      <c r="I54" s="403"/>
      <c r="J54" s="403"/>
      <c r="K54" s="403"/>
      <c r="L54" s="403"/>
      <c r="M54" s="403"/>
      <c r="N54" s="403"/>
      <c r="O54" s="403"/>
      <c r="P54" s="403"/>
      <c r="Q54" s="404"/>
      <c r="R54" s="146">
        <f>+R53*2</f>
        <v>0</v>
      </c>
    </row>
    <row r="55" spans="1:18" ht="18.75" customHeight="1" x14ac:dyDescent="0.25">
      <c r="A55" s="405" t="s">
        <v>114</v>
      </c>
      <c r="B55" s="406"/>
      <c r="C55" s="406"/>
      <c r="D55" s="406"/>
      <c r="E55" s="406"/>
      <c r="F55" s="406"/>
      <c r="G55" s="406"/>
      <c r="H55" s="406"/>
      <c r="I55" s="406"/>
      <c r="J55" s="406"/>
      <c r="K55" s="406"/>
      <c r="L55" s="406"/>
      <c r="M55" s="406"/>
      <c r="N55" s="406"/>
      <c r="O55" s="406"/>
      <c r="P55" s="406"/>
      <c r="Q55" s="406"/>
      <c r="R55" s="407"/>
    </row>
    <row r="56" spans="1:18" ht="99.95" customHeight="1" thickBot="1" x14ac:dyDescent="0.3">
      <c r="A56" s="321"/>
      <c r="B56" s="322"/>
      <c r="C56" s="322"/>
      <c r="D56" s="322"/>
      <c r="E56" s="322"/>
      <c r="F56" s="322"/>
      <c r="G56" s="322"/>
      <c r="H56" s="322"/>
      <c r="I56" s="322"/>
      <c r="J56" s="322"/>
      <c r="K56" s="322"/>
      <c r="L56" s="322"/>
      <c r="M56" s="322"/>
      <c r="N56" s="322"/>
      <c r="O56" s="322"/>
      <c r="P56" s="322"/>
      <c r="Q56" s="322"/>
      <c r="R56" s="323"/>
    </row>
    <row r="57" spans="1:18" ht="26.25" customHeight="1" thickBot="1" x14ac:dyDescent="0.3">
      <c r="A57" s="143" t="s">
        <v>33</v>
      </c>
      <c r="B57" s="144"/>
      <c r="C57" s="145"/>
      <c r="D57" s="408"/>
      <c r="E57" s="408"/>
      <c r="F57" s="408"/>
      <c r="G57" s="408"/>
      <c r="H57" s="408"/>
      <c r="I57" s="408"/>
      <c r="J57" s="147" t="s">
        <v>35</v>
      </c>
      <c r="K57" s="148"/>
      <c r="L57" s="113"/>
      <c r="M57" s="328"/>
      <c r="N57" s="328"/>
      <c r="O57" s="328"/>
      <c r="P57" s="328"/>
      <c r="Q57" s="328"/>
      <c r="R57" s="329"/>
    </row>
    <row r="58" spans="1:18" x14ac:dyDescent="0.25">
      <c r="A58" s="380" t="s">
        <v>34</v>
      </c>
      <c r="B58" s="381"/>
      <c r="C58" s="381"/>
      <c r="D58" s="381"/>
      <c r="E58" s="381"/>
      <c r="F58" s="381"/>
      <c r="G58" s="381"/>
      <c r="H58" s="381"/>
      <c r="I58" s="381"/>
      <c r="J58" s="380" t="s">
        <v>34</v>
      </c>
      <c r="K58" s="381"/>
      <c r="L58" s="381"/>
      <c r="M58" s="381"/>
      <c r="N58" s="381"/>
      <c r="O58" s="381"/>
      <c r="P58" s="381"/>
      <c r="Q58" s="381"/>
      <c r="R58" s="389"/>
    </row>
    <row r="59" spans="1:18" ht="67.5" customHeight="1" thickBot="1" x14ac:dyDescent="0.3">
      <c r="A59" s="333"/>
      <c r="B59" s="334"/>
      <c r="C59" s="334"/>
      <c r="D59" s="334"/>
      <c r="E59" s="334"/>
      <c r="F59" s="334"/>
      <c r="G59" s="334"/>
      <c r="H59" s="334"/>
      <c r="I59" s="334"/>
      <c r="J59" s="333"/>
      <c r="K59" s="334"/>
      <c r="L59" s="334"/>
      <c r="M59" s="334"/>
      <c r="N59" s="334"/>
      <c r="O59" s="334"/>
      <c r="P59" s="334"/>
      <c r="Q59" s="334"/>
      <c r="R59" s="335"/>
    </row>
    <row r="60" spans="1:18" x14ac:dyDescent="0.25">
      <c r="A60" s="14"/>
      <c r="B60" s="14"/>
      <c r="C60" s="14"/>
      <c r="D60" s="14"/>
      <c r="E60" s="14"/>
      <c r="F60" s="14"/>
      <c r="G60" s="14"/>
      <c r="H60" s="14"/>
      <c r="I60" s="14"/>
      <c r="J60" s="14"/>
      <c r="K60" s="14"/>
      <c r="L60" s="14"/>
      <c r="M60" s="14"/>
      <c r="R60" s="5"/>
    </row>
    <row r="61" spans="1:18" x14ac:dyDescent="0.25">
      <c r="A61" s="14"/>
      <c r="B61" s="14"/>
      <c r="C61" s="14"/>
      <c r="D61" s="14"/>
      <c r="E61" s="14"/>
      <c r="F61" s="14"/>
      <c r="G61" s="14"/>
      <c r="H61" s="14"/>
      <c r="I61" s="14"/>
      <c r="J61" s="14"/>
      <c r="K61" s="14"/>
      <c r="L61" s="14"/>
      <c r="M61" s="14"/>
    </row>
  </sheetData>
  <sheetProtection sheet="1" selectLockedCells="1"/>
  <mergeCells count="40">
    <mergeCell ref="A3:R3"/>
    <mergeCell ref="J59:R59"/>
    <mergeCell ref="A13:B18"/>
    <mergeCell ref="A19:B24"/>
    <mergeCell ref="A25:B29"/>
    <mergeCell ref="A30:B35"/>
    <mergeCell ref="A36:B40"/>
    <mergeCell ref="A41:B46"/>
    <mergeCell ref="A47:B52"/>
    <mergeCell ref="A53:Q53"/>
    <mergeCell ref="A54:Q54"/>
    <mergeCell ref="A56:R56"/>
    <mergeCell ref="A55:R55"/>
    <mergeCell ref="D57:I57"/>
    <mergeCell ref="M57:R57"/>
    <mergeCell ref="A59:I59"/>
    <mergeCell ref="A58:I58"/>
    <mergeCell ref="A12:B12"/>
    <mergeCell ref="C12:R12"/>
    <mergeCell ref="A10:E10"/>
    <mergeCell ref="F10:K10"/>
    <mergeCell ref="A11:E11"/>
    <mergeCell ref="F11:K11"/>
    <mergeCell ref="J58:R58"/>
    <mergeCell ref="A1:R1"/>
    <mergeCell ref="A9:R9"/>
    <mergeCell ref="L10:R10"/>
    <mergeCell ref="L11:R11"/>
    <mergeCell ref="A4:G4"/>
    <mergeCell ref="A5:G5"/>
    <mergeCell ref="A6:B7"/>
    <mergeCell ref="C6:G6"/>
    <mergeCell ref="C7:G7"/>
    <mergeCell ref="H6:R6"/>
    <mergeCell ref="H7:R7"/>
    <mergeCell ref="A8:G8"/>
    <mergeCell ref="H8:R8"/>
    <mergeCell ref="A2:R2"/>
    <mergeCell ref="H4:R4"/>
    <mergeCell ref="H5:R5"/>
  </mergeCells>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627447-FE6D-476C-904B-711C9E6EF49A}">
          <x14:formula1>
            <xm:f>Parametres!$A$2</xm:f>
          </x14:formula1>
          <xm:sqref>C46 G50 I49 K48 C40 G44 I43 K42 C35 G38 I37 C29 G33 I32 K31 C24 G27 I26 K20 I21 G22 C18 C52 G16 I15 K14 E17 E23 E28 E34 E39 E45 E51 A11:L11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R32"/>
  <sheetViews>
    <sheetView topLeftCell="A3" zoomScale="60" zoomScaleNormal="60" workbookViewId="0">
      <selection activeCell="J14" sqref="J14"/>
    </sheetView>
  </sheetViews>
  <sheetFormatPr baseColWidth="10" defaultRowHeight="15" x14ac:dyDescent="0.25"/>
  <cols>
    <col min="1" max="1" width="29.42578125" style="16" customWidth="1"/>
    <col min="2" max="17" width="7.7109375" style="16" customWidth="1"/>
    <col min="18" max="18" width="21.5703125" style="16" bestFit="1" customWidth="1"/>
    <col min="19" max="16384" width="11.42578125" style="16"/>
  </cols>
  <sheetData>
    <row r="1" spans="1:18" s="18" customFormat="1" ht="24.95" customHeight="1" x14ac:dyDescent="0.35">
      <c r="A1" s="426" t="s">
        <v>11</v>
      </c>
      <c r="B1" s="427"/>
      <c r="C1" s="427"/>
      <c r="D1" s="427"/>
      <c r="E1" s="427"/>
      <c r="F1" s="427"/>
      <c r="G1" s="427"/>
      <c r="H1" s="427"/>
      <c r="I1" s="427"/>
      <c r="J1" s="427"/>
      <c r="K1" s="427"/>
      <c r="L1" s="427"/>
      <c r="M1" s="427"/>
      <c r="N1" s="427"/>
      <c r="O1" s="427"/>
      <c r="P1" s="427"/>
      <c r="Q1" s="427"/>
      <c r="R1" s="427"/>
    </row>
    <row r="2" spans="1:18" s="18" customFormat="1" ht="24.95" customHeight="1" x14ac:dyDescent="0.35">
      <c r="A2" s="428" t="s">
        <v>50</v>
      </c>
      <c r="B2" s="429"/>
      <c r="C2" s="429"/>
      <c r="D2" s="429"/>
      <c r="E2" s="429"/>
      <c r="F2" s="429"/>
      <c r="G2" s="429"/>
      <c r="H2" s="429"/>
      <c r="I2" s="429"/>
      <c r="J2" s="429"/>
      <c r="K2" s="429"/>
      <c r="L2" s="429"/>
      <c r="M2" s="429"/>
      <c r="N2" s="429"/>
      <c r="O2" s="429"/>
      <c r="P2" s="429"/>
      <c r="Q2" s="429"/>
      <c r="R2" s="429"/>
    </row>
    <row r="3" spans="1:18" s="18" customFormat="1" ht="24.95" customHeight="1" thickBot="1" x14ac:dyDescent="0.4">
      <c r="A3" s="430" t="s">
        <v>12</v>
      </c>
      <c r="B3" s="431"/>
      <c r="C3" s="431"/>
      <c r="D3" s="431"/>
      <c r="E3" s="431"/>
      <c r="F3" s="431"/>
      <c r="G3" s="431"/>
      <c r="H3" s="431"/>
      <c r="I3" s="431"/>
      <c r="J3" s="431"/>
      <c r="K3" s="431"/>
      <c r="L3" s="431"/>
      <c r="M3" s="431"/>
      <c r="N3" s="431"/>
      <c r="O3" s="431"/>
      <c r="P3" s="431"/>
      <c r="Q3" s="431"/>
      <c r="R3" s="431"/>
    </row>
    <row r="4" spans="1:18" s="18" customFormat="1" ht="30" customHeight="1" thickBot="1" x14ac:dyDescent="0.35">
      <c r="A4" s="417" t="s">
        <v>55</v>
      </c>
      <c r="B4" s="418"/>
      <c r="C4" s="418"/>
      <c r="D4" s="418"/>
      <c r="E4" s="418"/>
      <c r="F4" s="418"/>
      <c r="G4" s="418"/>
      <c r="H4" s="418"/>
      <c r="I4" s="418"/>
      <c r="J4" s="419"/>
      <c r="K4" s="432" t="s">
        <v>32</v>
      </c>
      <c r="L4" s="433"/>
      <c r="M4" s="433"/>
      <c r="N4" s="433"/>
      <c r="O4" s="433"/>
      <c r="P4" s="433"/>
      <c r="Q4" s="433"/>
      <c r="R4" s="434"/>
    </row>
    <row r="5" spans="1:18" s="18" customFormat="1" ht="30" customHeight="1" thickBot="1" x14ac:dyDescent="0.35">
      <c r="A5" s="435" t="s">
        <v>103</v>
      </c>
      <c r="B5" s="436"/>
      <c r="C5" s="436"/>
      <c r="D5" s="436"/>
      <c r="E5" s="436"/>
      <c r="F5" s="436"/>
      <c r="G5" s="436"/>
      <c r="H5" s="436"/>
      <c r="I5" s="436"/>
      <c r="J5" s="436"/>
      <c r="K5" s="411">
        <f>Synthèse!B5</f>
        <v>0</v>
      </c>
      <c r="L5" s="412"/>
      <c r="M5" s="412"/>
      <c r="N5" s="412"/>
      <c r="O5" s="412"/>
      <c r="P5" s="412"/>
      <c r="Q5" s="412"/>
      <c r="R5" s="413"/>
    </row>
    <row r="6" spans="1:18" s="19" customFormat="1" ht="30" customHeight="1" thickBot="1" x14ac:dyDescent="0.35">
      <c r="A6" s="409" t="str">
        <f>Synthèse!A6</f>
        <v>Etablissement scolaire</v>
      </c>
      <c r="B6" s="410"/>
      <c r="C6" s="410"/>
      <c r="D6" s="410"/>
      <c r="E6" s="410"/>
      <c r="F6" s="410"/>
      <c r="G6" s="410"/>
      <c r="H6" s="410"/>
      <c r="I6" s="410"/>
      <c r="J6" s="410"/>
      <c r="K6" s="414">
        <f>Synthèse!B6</f>
        <v>0</v>
      </c>
      <c r="L6" s="415"/>
      <c r="M6" s="415"/>
      <c r="N6" s="415"/>
      <c r="O6" s="415"/>
      <c r="P6" s="415"/>
      <c r="Q6" s="415"/>
      <c r="R6" s="416"/>
    </row>
    <row r="7" spans="1:18" ht="36" customHeight="1" x14ac:dyDescent="0.25">
      <c r="A7" s="423" t="s">
        <v>13</v>
      </c>
      <c r="B7" s="424"/>
      <c r="C7" s="424"/>
      <c r="D7" s="424"/>
      <c r="E7" s="424"/>
      <c r="F7" s="424"/>
      <c r="G7" s="424"/>
      <c r="H7" s="424"/>
      <c r="I7" s="424"/>
      <c r="J7" s="424"/>
      <c r="K7" s="424"/>
      <c r="L7" s="424"/>
      <c r="M7" s="424"/>
      <c r="N7" s="424"/>
      <c r="O7" s="424"/>
      <c r="P7" s="424"/>
      <c r="Q7" s="424"/>
      <c r="R7" s="425"/>
    </row>
    <row r="8" spans="1:18" s="17" customFormat="1" ht="90" customHeight="1" thickBot="1" x14ac:dyDescent="0.3">
      <c r="A8" s="420"/>
      <c r="B8" s="421"/>
      <c r="C8" s="421"/>
      <c r="D8" s="421"/>
      <c r="E8" s="421"/>
      <c r="F8" s="421"/>
      <c r="G8" s="421"/>
      <c r="H8" s="421"/>
      <c r="I8" s="421"/>
      <c r="J8" s="421"/>
      <c r="K8" s="421"/>
      <c r="L8" s="421"/>
      <c r="M8" s="421"/>
      <c r="N8" s="421"/>
      <c r="O8" s="421"/>
      <c r="P8" s="421"/>
      <c r="Q8" s="421"/>
      <c r="R8" s="422"/>
    </row>
    <row r="9" spans="1:18" ht="12" customHeight="1" thickBot="1" x14ac:dyDescent="0.3">
      <c r="A9" s="21"/>
      <c r="B9" s="21"/>
      <c r="C9" s="21"/>
      <c r="D9" s="21"/>
      <c r="E9" s="21"/>
      <c r="F9" s="21"/>
      <c r="G9" s="21"/>
      <c r="H9" s="21"/>
      <c r="I9" s="21"/>
      <c r="J9" s="21"/>
      <c r="K9" s="21"/>
      <c r="L9" s="21"/>
      <c r="M9" s="21"/>
      <c r="N9" s="21"/>
      <c r="O9" s="21"/>
      <c r="P9" s="21"/>
      <c r="Q9" s="21"/>
      <c r="R9" s="21"/>
    </row>
    <row r="10" spans="1:18" ht="30" customHeight="1" thickBot="1" x14ac:dyDescent="0.3">
      <c r="A10" s="33" t="s">
        <v>118</v>
      </c>
      <c r="B10" s="438" t="s">
        <v>41</v>
      </c>
      <c r="C10" s="439"/>
      <c r="D10" s="439"/>
      <c r="E10" s="439"/>
      <c r="F10" s="439"/>
      <c r="G10" s="439"/>
      <c r="H10" s="439"/>
      <c r="I10" s="439"/>
      <c r="J10" s="439"/>
      <c r="K10" s="439"/>
      <c r="L10" s="439"/>
      <c r="M10" s="439"/>
      <c r="N10" s="439"/>
      <c r="O10" s="439"/>
      <c r="P10" s="439"/>
      <c r="Q10" s="439"/>
      <c r="R10" s="440"/>
    </row>
    <row r="11" spans="1:18" ht="30" customHeight="1" thickBot="1" x14ac:dyDescent="0.3">
      <c r="A11" s="452" t="s">
        <v>62</v>
      </c>
      <c r="B11" s="22"/>
      <c r="C11" s="26"/>
      <c r="D11" s="26"/>
      <c r="E11" s="26"/>
      <c r="F11" s="26"/>
      <c r="G11" s="26"/>
      <c r="H11" s="26"/>
      <c r="I11" s="26"/>
      <c r="J11" s="26"/>
      <c r="K11" s="152">
        <f>IF(L12="X",5,IF(J13="X",4,IF(H14="X",3,IF(F15="X",2,IF(D16="X",1,0)))))</f>
        <v>0</v>
      </c>
      <c r="M11" s="164" t="s">
        <v>14</v>
      </c>
      <c r="N11" s="165"/>
      <c r="O11" s="165"/>
      <c r="P11" s="165"/>
      <c r="Q11" s="165"/>
      <c r="R11" s="28" t="str">
        <f>CONCATENATE(K11," sur 5 points")</f>
        <v>0 sur 5 points</v>
      </c>
    </row>
    <row r="12" spans="1:18" ht="39.950000000000003" customHeight="1" thickBot="1" x14ac:dyDescent="0.3">
      <c r="A12" s="453"/>
      <c r="B12" s="151"/>
      <c r="C12" s="151"/>
      <c r="D12" s="23"/>
      <c r="E12" s="25"/>
      <c r="F12" s="25"/>
      <c r="G12" s="25"/>
      <c r="H12" s="25"/>
      <c r="I12" s="25"/>
      <c r="J12" s="153"/>
      <c r="K12" s="158"/>
      <c r="L12" s="154"/>
      <c r="M12" s="216"/>
      <c r="N12" s="199"/>
      <c r="O12" s="199"/>
      <c r="P12" s="199"/>
      <c r="Q12" s="217"/>
      <c r="R12" s="157" t="s">
        <v>22</v>
      </c>
    </row>
    <row r="13" spans="1:18" ht="39.950000000000003" customHeight="1" thickBot="1" x14ac:dyDescent="0.3">
      <c r="A13" s="453"/>
      <c r="B13" s="151"/>
      <c r="C13" s="151"/>
      <c r="D13" s="23"/>
      <c r="E13" s="25"/>
      <c r="F13" s="25"/>
      <c r="G13" s="25"/>
      <c r="H13" s="25"/>
      <c r="I13" s="25"/>
      <c r="J13" s="154"/>
      <c r="K13" s="216"/>
      <c r="L13" s="199"/>
      <c r="M13" s="199"/>
      <c r="N13" s="199"/>
      <c r="O13" s="199"/>
      <c r="P13" s="199"/>
      <c r="Q13" s="217"/>
      <c r="R13" s="29" t="s">
        <v>23</v>
      </c>
    </row>
    <row r="14" spans="1:18" ht="39.950000000000003" customHeight="1" thickBot="1" x14ac:dyDescent="0.3">
      <c r="A14" s="453"/>
      <c r="B14" s="151"/>
      <c r="C14" s="151"/>
      <c r="D14" s="23"/>
      <c r="E14" s="25"/>
      <c r="F14" s="25"/>
      <c r="G14" s="25"/>
      <c r="H14" s="155"/>
      <c r="I14" s="216"/>
      <c r="J14" s="199"/>
      <c r="K14" s="199"/>
      <c r="L14" s="199"/>
      <c r="M14" s="199"/>
      <c r="N14" s="199"/>
      <c r="O14" s="199"/>
      <c r="P14" s="199"/>
      <c r="Q14" s="217"/>
      <c r="R14" s="29" t="s">
        <v>15</v>
      </c>
    </row>
    <row r="15" spans="1:18" ht="39.950000000000003" customHeight="1" thickBot="1" x14ac:dyDescent="0.3">
      <c r="A15" s="453"/>
      <c r="B15" s="151"/>
      <c r="C15" s="151"/>
      <c r="D15" s="23"/>
      <c r="E15" s="25"/>
      <c r="F15" s="156"/>
      <c r="G15" s="216"/>
      <c r="H15" s="199"/>
      <c r="I15" s="199"/>
      <c r="J15" s="199"/>
      <c r="K15" s="199"/>
      <c r="L15" s="199"/>
      <c r="M15" s="199"/>
      <c r="N15" s="199"/>
      <c r="O15" s="199"/>
      <c r="P15" s="199"/>
      <c r="Q15" s="217"/>
      <c r="R15" s="30" t="s">
        <v>16</v>
      </c>
    </row>
    <row r="16" spans="1:18" ht="39.950000000000003" customHeight="1" thickBot="1" x14ac:dyDescent="0.3">
      <c r="A16" s="453"/>
      <c r="B16" s="151"/>
      <c r="C16" s="151"/>
      <c r="D16" s="163"/>
      <c r="E16" s="216"/>
      <c r="F16" s="199"/>
      <c r="G16" s="199"/>
      <c r="H16" s="199"/>
      <c r="I16" s="199"/>
      <c r="J16" s="199"/>
      <c r="K16" s="199"/>
      <c r="L16" s="199"/>
      <c r="M16" s="199"/>
      <c r="N16" s="199"/>
      <c r="O16" s="199"/>
      <c r="P16" s="199"/>
      <c r="Q16" s="217"/>
      <c r="R16" s="31" t="s">
        <v>28</v>
      </c>
    </row>
    <row r="17" spans="1:18" ht="39.950000000000003" customHeight="1" thickBot="1" x14ac:dyDescent="0.3">
      <c r="A17" s="454"/>
      <c r="B17" s="149"/>
      <c r="C17" s="160" t="s">
        <v>138</v>
      </c>
      <c r="D17" s="161"/>
      <c r="E17" s="161"/>
      <c r="F17" s="161"/>
      <c r="G17" s="161"/>
      <c r="H17" s="161"/>
      <c r="I17" s="161"/>
      <c r="J17" s="161"/>
      <c r="K17" s="161"/>
      <c r="L17" s="161"/>
      <c r="M17" s="161"/>
      <c r="N17" s="161"/>
      <c r="O17" s="161"/>
      <c r="P17" s="161"/>
      <c r="Q17" s="162"/>
      <c r="R17" s="31" t="s">
        <v>137</v>
      </c>
    </row>
    <row r="18" spans="1:18" ht="30" customHeight="1" thickBot="1" x14ac:dyDescent="0.3">
      <c r="A18" s="452" t="s">
        <v>63</v>
      </c>
      <c r="B18" s="22"/>
      <c r="C18" s="158"/>
      <c r="D18" s="158"/>
      <c r="E18" s="158"/>
      <c r="F18" s="158"/>
      <c r="G18" s="158"/>
      <c r="H18" s="158"/>
      <c r="I18" s="158"/>
      <c r="J18" s="158"/>
      <c r="K18" s="159">
        <f>IF(L19="X",5,IF(J20="X",4,IF(H21="X",3,IF(F22="X",2,IF(D23="X",1,0)))))</f>
        <v>0</v>
      </c>
      <c r="M18" s="166" t="s">
        <v>14</v>
      </c>
      <c r="N18" s="166"/>
      <c r="O18" s="166"/>
      <c r="P18" s="166"/>
      <c r="Q18" s="166"/>
      <c r="R18" s="28" t="str">
        <f>CONCATENATE(K18," sur 5 points")</f>
        <v>0 sur 5 points</v>
      </c>
    </row>
    <row r="19" spans="1:18" ht="39.950000000000003" customHeight="1" thickBot="1" x14ac:dyDescent="0.3">
      <c r="A19" s="453"/>
      <c r="B19" s="151"/>
      <c r="C19" s="151"/>
      <c r="D19" s="23"/>
      <c r="E19" s="25"/>
      <c r="F19" s="25"/>
      <c r="G19" s="25"/>
      <c r="H19" s="25"/>
      <c r="I19" s="25"/>
      <c r="J19" s="153"/>
      <c r="K19" s="158"/>
      <c r="L19" s="154"/>
      <c r="M19" s="216"/>
      <c r="N19" s="199"/>
      <c r="O19" s="199"/>
      <c r="P19" s="199"/>
      <c r="Q19" s="217"/>
      <c r="R19" s="157" t="s">
        <v>22</v>
      </c>
    </row>
    <row r="20" spans="1:18" ht="39.950000000000003" customHeight="1" thickBot="1" x14ac:dyDescent="0.3">
      <c r="A20" s="453"/>
      <c r="B20" s="151"/>
      <c r="C20" s="151"/>
      <c r="D20" s="23"/>
      <c r="E20" s="25"/>
      <c r="F20" s="25"/>
      <c r="G20" s="25"/>
      <c r="H20" s="25"/>
      <c r="I20" s="25"/>
      <c r="J20" s="154"/>
      <c r="K20" s="216"/>
      <c r="L20" s="199"/>
      <c r="M20" s="199"/>
      <c r="N20" s="199"/>
      <c r="O20" s="199"/>
      <c r="P20" s="199"/>
      <c r="Q20" s="217"/>
      <c r="R20" s="29" t="s">
        <v>23</v>
      </c>
    </row>
    <row r="21" spans="1:18" ht="39.950000000000003" customHeight="1" thickBot="1" x14ac:dyDescent="0.3">
      <c r="A21" s="453"/>
      <c r="B21" s="151"/>
      <c r="C21" s="151"/>
      <c r="D21" s="23"/>
      <c r="E21" s="25"/>
      <c r="F21" s="25"/>
      <c r="G21" s="25"/>
      <c r="H21" s="155"/>
      <c r="I21" s="216"/>
      <c r="J21" s="199"/>
      <c r="K21" s="199"/>
      <c r="L21" s="199"/>
      <c r="M21" s="199"/>
      <c r="N21" s="199"/>
      <c r="O21" s="199"/>
      <c r="P21" s="199"/>
      <c r="Q21" s="217"/>
      <c r="R21" s="29" t="s">
        <v>15</v>
      </c>
    </row>
    <row r="22" spans="1:18" ht="39.950000000000003" customHeight="1" thickBot="1" x14ac:dyDescent="0.3">
      <c r="A22" s="453"/>
      <c r="B22" s="151"/>
      <c r="C22" s="151"/>
      <c r="D22" s="23"/>
      <c r="E22" s="25"/>
      <c r="F22" s="156"/>
      <c r="G22" s="216"/>
      <c r="H22" s="199"/>
      <c r="I22" s="199"/>
      <c r="J22" s="199"/>
      <c r="K22" s="199"/>
      <c r="L22" s="199"/>
      <c r="M22" s="199"/>
      <c r="N22" s="199"/>
      <c r="O22" s="199"/>
      <c r="P22" s="199"/>
      <c r="Q22" s="217"/>
      <c r="R22" s="30" t="s">
        <v>16</v>
      </c>
    </row>
    <row r="23" spans="1:18" ht="39.950000000000003" customHeight="1" thickBot="1" x14ac:dyDescent="0.3">
      <c r="A23" s="453"/>
      <c r="B23" s="151"/>
      <c r="C23" s="151"/>
      <c r="D23" s="163"/>
      <c r="E23" s="216"/>
      <c r="F23" s="199"/>
      <c r="G23" s="199"/>
      <c r="H23" s="199"/>
      <c r="I23" s="199"/>
      <c r="J23" s="199"/>
      <c r="K23" s="199"/>
      <c r="L23" s="199"/>
      <c r="M23" s="199"/>
      <c r="N23" s="199"/>
      <c r="O23" s="199"/>
      <c r="P23" s="199"/>
      <c r="Q23" s="217"/>
      <c r="R23" s="31" t="s">
        <v>28</v>
      </c>
    </row>
    <row r="24" spans="1:18" ht="39.950000000000003" customHeight="1" thickBot="1" x14ac:dyDescent="0.3">
      <c r="A24" s="454"/>
      <c r="B24" s="163"/>
      <c r="C24" s="160" t="s">
        <v>138</v>
      </c>
      <c r="D24" s="167"/>
      <c r="E24" s="161"/>
      <c r="F24" s="161"/>
      <c r="G24" s="161"/>
      <c r="H24" s="161"/>
      <c r="I24" s="161"/>
      <c r="J24" s="161"/>
      <c r="K24" s="161"/>
      <c r="L24" s="161"/>
      <c r="M24" s="161"/>
      <c r="N24" s="161"/>
      <c r="O24" s="161"/>
      <c r="P24" s="161"/>
      <c r="Q24" s="162"/>
      <c r="R24" s="31" t="s">
        <v>137</v>
      </c>
    </row>
    <row r="25" spans="1:18" ht="30" customHeight="1" thickBot="1" x14ac:dyDescent="0.3">
      <c r="A25" s="24"/>
      <c r="B25" s="24"/>
      <c r="C25" s="24"/>
      <c r="D25" s="24"/>
      <c r="E25" s="24"/>
      <c r="F25" s="24"/>
      <c r="G25" s="24"/>
      <c r="H25" s="24"/>
      <c r="I25" s="24"/>
      <c r="J25" s="24"/>
      <c r="K25" s="24"/>
      <c r="L25" s="24"/>
      <c r="M25" s="24"/>
      <c r="N25" s="24"/>
      <c r="O25" s="24"/>
      <c r="P25" s="24"/>
      <c r="Q25" s="24"/>
      <c r="R25" s="20">
        <f>+SUM(K18+K11)</f>
        <v>0</v>
      </c>
    </row>
    <row r="26" spans="1:18" ht="30" customHeight="1" thickBot="1" x14ac:dyDescent="0.3">
      <c r="A26" s="450" t="s">
        <v>119</v>
      </c>
      <c r="B26" s="451"/>
      <c r="C26" s="451"/>
      <c r="D26" s="451"/>
      <c r="E26" s="451"/>
      <c r="F26" s="451"/>
      <c r="G26" s="451"/>
      <c r="H26" s="451"/>
      <c r="I26" s="451"/>
      <c r="J26" s="451"/>
      <c r="K26" s="451"/>
      <c r="L26" s="451"/>
      <c r="M26" s="150"/>
      <c r="N26" s="150"/>
      <c r="O26" s="150"/>
      <c r="P26" s="150"/>
      <c r="Q26" s="150"/>
      <c r="R26" s="32">
        <f>+R25</f>
        <v>0</v>
      </c>
    </row>
    <row r="27" spans="1:18" customFormat="1" ht="18.75" customHeight="1" x14ac:dyDescent="0.25">
      <c r="A27" s="444" t="s">
        <v>114</v>
      </c>
      <c r="B27" s="445"/>
      <c r="C27" s="445"/>
      <c r="D27" s="445"/>
      <c r="E27" s="445"/>
      <c r="F27" s="445"/>
      <c r="G27" s="445"/>
      <c r="H27" s="445"/>
      <c r="I27" s="445"/>
      <c r="J27" s="445"/>
      <c r="K27" s="445"/>
      <c r="L27" s="445"/>
      <c r="M27" s="445"/>
      <c r="N27" s="445"/>
      <c r="O27" s="445"/>
      <c r="P27" s="445"/>
      <c r="Q27" s="445"/>
      <c r="R27" s="446"/>
    </row>
    <row r="28" spans="1:18" customFormat="1" ht="99.95" customHeight="1" thickBot="1" x14ac:dyDescent="0.3">
      <c r="A28" s="447"/>
      <c r="B28" s="448"/>
      <c r="C28" s="448"/>
      <c r="D28" s="448"/>
      <c r="E28" s="448"/>
      <c r="F28" s="448"/>
      <c r="G28" s="448"/>
      <c r="H28" s="448"/>
      <c r="I28" s="448"/>
      <c r="J28" s="448"/>
      <c r="K28" s="448"/>
      <c r="L28" s="448"/>
      <c r="M28" s="448"/>
      <c r="N28" s="448"/>
      <c r="O28" s="448"/>
      <c r="P28" s="448"/>
      <c r="Q28" s="448"/>
      <c r="R28" s="449"/>
    </row>
    <row r="29" spans="1:18" customFormat="1" ht="26.25" customHeight="1" thickBot="1" x14ac:dyDescent="0.3">
      <c r="A29" s="173" t="s">
        <v>33</v>
      </c>
      <c r="B29" s="174"/>
      <c r="C29" s="441"/>
      <c r="D29" s="441"/>
      <c r="E29" s="441"/>
      <c r="F29" s="441"/>
      <c r="G29" s="441"/>
      <c r="H29" s="441"/>
      <c r="I29" s="442"/>
      <c r="J29" s="170" t="s">
        <v>35</v>
      </c>
      <c r="K29" s="171"/>
      <c r="L29" s="172"/>
      <c r="M29" s="172"/>
      <c r="N29" s="441"/>
      <c r="O29" s="441"/>
      <c r="P29" s="441"/>
      <c r="Q29" s="441"/>
      <c r="R29" s="442"/>
    </row>
    <row r="30" spans="1:18" customFormat="1" ht="18" x14ac:dyDescent="0.25">
      <c r="A30" s="443" t="s">
        <v>34</v>
      </c>
      <c r="B30" s="443"/>
      <c r="C30" s="443"/>
      <c r="D30" s="443"/>
      <c r="E30" s="443"/>
      <c r="F30" s="443"/>
      <c r="G30" s="443"/>
      <c r="H30" s="443"/>
      <c r="I30" s="443"/>
      <c r="J30" s="443" t="s">
        <v>34</v>
      </c>
      <c r="K30" s="443"/>
      <c r="L30" s="443"/>
      <c r="M30" s="443"/>
      <c r="N30" s="443"/>
      <c r="O30" s="443"/>
      <c r="P30" s="443"/>
      <c r="Q30" s="443"/>
      <c r="R30" s="443"/>
    </row>
    <row r="31" spans="1:18" customFormat="1" ht="67.5" customHeight="1" thickBot="1" x14ac:dyDescent="0.3">
      <c r="A31" s="437"/>
      <c r="B31" s="437"/>
      <c r="C31" s="437"/>
      <c r="D31" s="437"/>
      <c r="E31" s="437"/>
      <c r="F31" s="437"/>
      <c r="G31" s="437"/>
      <c r="H31" s="437"/>
      <c r="I31" s="437"/>
      <c r="J31" s="437"/>
      <c r="K31" s="437"/>
      <c r="L31" s="437"/>
      <c r="M31" s="437"/>
      <c r="N31" s="437"/>
      <c r="O31" s="437"/>
      <c r="P31" s="437"/>
      <c r="Q31" s="437"/>
      <c r="R31" s="437"/>
    </row>
    <row r="32" spans="1:18" ht="18.75" x14ac:dyDescent="0.3">
      <c r="A32" s="18"/>
      <c r="B32" s="18"/>
      <c r="C32" s="18"/>
      <c r="D32" s="18"/>
      <c r="E32" s="18"/>
      <c r="F32" s="18"/>
      <c r="G32" s="18"/>
      <c r="H32" s="18"/>
      <c r="I32" s="18"/>
      <c r="J32" s="18"/>
      <c r="K32" s="18"/>
      <c r="L32" s="18"/>
      <c r="M32" s="18"/>
      <c r="N32" s="18"/>
      <c r="O32" s="18"/>
      <c r="P32" s="18"/>
      <c r="Q32" s="18"/>
      <c r="R32" s="18"/>
    </row>
  </sheetData>
  <sheetProtection sheet="1" objects="1" scenarios="1" selectLockedCells="1"/>
  <mergeCells count="23">
    <mergeCell ref="A31:I31"/>
    <mergeCell ref="J31:R31"/>
    <mergeCell ref="B10:R10"/>
    <mergeCell ref="C29:I29"/>
    <mergeCell ref="A30:I30"/>
    <mergeCell ref="J30:R30"/>
    <mergeCell ref="A27:R27"/>
    <mergeCell ref="N29:R29"/>
    <mergeCell ref="A28:R28"/>
    <mergeCell ref="A26:L26"/>
    <mergeCell ref="A18:A24"/>
    <mergeCell ref="A11:A17"/>
    <mergeCell ref="A1:R1"/>
    <mergeCell ref="A2:R2"/>
    <mergeCell ref="A3:R3"/>
    <mergeCell ref="K4:R4"/>
    <mergeCell ref="A5:J5"/>
    <mergeCell ref="A6:J6"/>
    <mergeCell ref="K5:R5"/>
    <mergeCell ref="K6:R6"/>
    <mergeCell ref="A4:J4"/>
    <mergeCell ref="A8:R8"/>
    <mergeCell ref="A7:R7"/>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93A259F-9E9B-490F-BA84-50AAA6479E40}">
          <x14:formula1>
            <xm:f>Parametres!$A$2</xm:f>
          </x14:formula1>
          <xm:sqref>F15 H14 J13 L12 F22 H21 J20 L19 D16 B17 D23 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F3C-5F7A-456D-B405-4962B45CEDBB}">
  <sheetPr>
    <tabColor theme="9"/>
    <pageSetUpPr fitToPage="1"/>
  </sheetPr>
  <dimension ref="A1:R40"/>
  <sheetViews>
    <sheetView topLeftCell="A25" zoomScale="60" zoomScaleNormal="60" workbookViewId="0">
      <selection activeCell="K13" sqref="K13"/>
    </sheetView>
  </sheetViews>
  <sheetFormatPr baseColWidth="10" defaultRowHeight="15" x14ac:dyDescent="0.25"/>
  <cols>
    <col min="1" max="1" width="29.42578125" style="16" customWidth="1"/>
    <col min="2" max="17" width="7.7109375" style="16" customWidth="1"/>
    <col min="18" max="18" width="31.5703125" style="187" customWidth="1"/>
    <col min="19" max="16384" width="11.42578125" style="16"/>
  </cols>
  <sheetData>
    <row r="1" spans="1:18" s="18" customFormat="1" ht="24.95" customHeight="1" thickBot="1" x14ac:dyDescent="0.35">
      <c r="A1" s="455" t="s">
        <v>11</v>
      </c>
      <c r="B1" s="456"/>
      <c r="C1" s="456"/>
      <c r="D1" s="456"/>
      <c r="E1" s="456"/>
      <c r="F1" s="456"/>
      <c r="G1" s="456"/>
      <c r="H1" s="456"/>
      <c r="I1" s="456"/>
      <c r="J1" s="456"/>
      <c r="K1" s="456"/>
      <c r="L1" s="456"/>
      <c r="M1" s="456"/>
      <c r="N1" s="456"/>
      <c r="O1" s="456"/>
      <c r="P1" s="456"/>
      <c r="Q1" s="456"/>
      <c r="R1" s="456"/>
    </row>
    <row r="2" spans="1:18" s="18" customFormat="1" ht="24.95" customHeight="1" x14ac:dyDescent="0.3">
      <c r="A2" s="457" t="s">
        <v>51</v>
      </c>
      <c r="B2" s="458"/>
      <c r="C2" s="458"/>
      <c r="D2" s="458"/>
      <c r="E2" s="458"/>
      <c r="F2" s="458"/>
      <c r="G2" s="458"/>
      <c r="H2" s="458"/>
      <c r="I2" s="458"/>
      <c r="J2" s="458"/>
      <c r="K2" s="458"/>
      <c r="L2" s="458"/>
      <c r="M2" s="458"/>
      <c r="N2" s="458"/>
      <c r="O2" s="458"/>
      <c r="P2" s="458"/>
      <c r="Q2" s="458"/>
      <c r="R2" s="458"/>
    </row>
    <row r="3" spans="1:18" s="18" customFormat="1" ht="73.5" customHeight="1" thickBot="1" x14ac:dyDescent="0.35">
      <c r="A3" s="459" t="s">
        <v>52</v>
      </c>
      <c r="B3" s="460"/>
      <c r="C3" s="460"/>
      <c r="D3" s="460"/>
      <c r="E3" s="460"/>
      <c r="F3" s="460"/>
      <c r="G3" s="460"/>
      <c r="H3" s="460"/>
      <c r="I3" s="460"/>
      <c r="J3" s="460"/>
      <c r="K3" s="460"/>
      <c r="L3" s="460"/>
      <c r="M3" s="460"/>
      <c r="N3" s="460"/>
      <c r="O3" s="460"/>
      <c r="P3" s="460"/>
      <c r="Q3" s="460"/>
      <c r="R3" s="460"/>
    </row>
    <row r="4" spans="1:18" s="18" customFormat="1" ht="30" customHeight="1" thickBot="1" x14ac:dyDescent="0.35">
      <c r="A4" s="417" t="s">
        <v>55</v>
      </c>
      <c r="B4" s="418"/>
      <c r="C4" s="418"/>
      <c r="D4" s="418"/>
      <c r="E4" s="418"/>
      <c r="F4" s="418"/>
      <c r="G4" s="418"/>
      <c r="H4" s="418"/>
      <c r="I4" s="418"/>
      <c r="J4" s="419"/>
      <c r="K4" s="432" t="s">
        <v>32</v>
      </c>
      <c r="L4" s="433"/>
      <c r="M4" s="433"/>
      <c r="N4" s="433"/>
      <c r="O4" s="433"/>
      <c r="P4" s="433"/>
      <c r="Q4" s="433"/>
      <c r="R4" s="434"/>
    </row>
    <row r="5" spans="1:18" s="18" customFormat="1" ht="30" customHeight="1" thickBot="1" x14ac:dyDescent="0.35">
      <c r="A5" s="435" t="s">
        <v>103</v>
      </c>
      <c r="B5" s="436"/>
      <c r="C5" s="436"/>
      <c r="D5" s="436"/>
      <c r="E5" s="436"/>
      <c r="F5" s="436"/>
      <c r="G5" s="436"/>
      <c r="H5" s="436"/>
      <c r="I5" s="436"/>
      <c r="J5" s="436"/>
      <c r="K5" s="411">
        <f>Synthèse!B5</f>
        <v>0</v>
      </c>
      <c r="L5" s="412"/>
      <c r="M5" s="412"/>
      <c r="N5" s="412"/>
      <c r="O5" s="412"/>
      <c r="P5" s="412"/>
      <c r="Q5" s="412"/>
      <c r="R5" s="413"/>
    </row>
    <row r="6" spans="1:18" s="19" customFormat="1" ht="30" customHeight="1" thickBot="1" x14ac:dyDescent="0.35">
      <c r="A6" s="409" t="str">
        <f>Synthèse!A6</f>
        <v>Etablissement scolaire</v>
      </c>
      <c r="B6" s="410"/>
      <c r="C6" s="410"/>
      <c r="D6" s="410"/>
      <c r="E6" s="410"/>
      <c r="F6" s="410"/>
      <c r="G6" s="410"/>
      <c r="H6" s="410"/>
      <c r="I6" s="410"/>
      <c r="J6" s="410"/>
      <c r="K6" s="414">
        <f>Synthèse!B6</f>
        <v>0</v>
      </c>
      <c r="L6" s="415"/>
      <c r="M6" s="415"/>
      <c r="N6" s="415"/>
      <c r="O6" s="415"/>
      <c r="P6" s="415"/>
      <c r="Q6" s="415"/>
      <c r="R6" s="416"/>
    </row>
    <row r="7" spans="1:18" ht="36" customHeight="1" x14ac:dyDescent="0.25">
      <c r="A7" s="423" t="s">
        <v>13</v>
      </c>
      <c r="B7" s="424"/>
      <c r="C7" s="424"/>
      <c r="D7" s="424"/>
      <c r="E7" s="424"/>
      <c r="F7" s="424"/>
      <c r="G7" s="424"/>
      <c r="H7" s="424"/>
      <c r="I7" s="424"/>
      <c r="J7" s="424"/>
      <c r="K7" s="424"/>
      <c r="L7" s="424"/>
      <c r="M7" s="424"/>
      <c r="N7" s="424"/>
      <c r="O7" s="424"/>
      <c r="P7" s="424"/>
      <c r="Q7" s="424"/>
      <c r="R7" s="425"/>
    </row>
    <row r="8" spans="1:18" s="17" customFormat="1" ht="90" customHeight="1" thickBot="1" x14ac:dyDescent="0.3">
      <c r="A8" s="420"/>
      <c r="B8" s="421"/>
      <c r="C8" s="421"/>
      <c r="D8" s="421"/>
      <c r="E8" s="421"/>
      <c r="F8" s="421"/>
      <c r="G8" s="421"/>
      <c r="H8" s="421"/>
      <c r="I8" s="421"/>
      <c r="J8" s="421"/>
      <c r="K8" s="421"/>
      <c r="L8" s="421"/>
      <c r="M8" s="421"/>
      <c r="N8" s="421"/>
      <c r="O8" s="421"/>
      <c r="P8" s="421"/>
      <c r="Q8" s="421"/>
      <c r="R8" s="422"/>
    </row>
    <row r="9" spans="1:18" ht="12" customHeight="1" thickBot="1" x14ac:dyDescent="0.3">
      <c r="A9" s="21"/>
      <c r="B9" s="21"/>
      <c r="C9" s="21"/>
      <c r="D9" s="21"/>
      <c r="E9" s="21"/>
      <c r="F9" s="21"/>
      <c r="G9" s="21"/>
      <c r="H9" s="21"/>
      <c r="I9" s="21"/>
      <c r="J9" s="21"/>
      <c r="K9" s="21"/>
      <c r="L9" s="21"/>
      <c r="M9" s="21"/>
      <c r="N9" s="21"/>
      <c r="O9" s="21"/>
      <c r="P9" s="21"/>
      <c r="Q9" s="21"/>
      <c r="R9" s="182"/>
    </row>
    <row r="10" spans="1:18" ht="30" customHeight="1" thickBot="1" x14ac:dyDescent="0.3">
      <c r="A10" s="33" t="s">
        <v>118</v>
      </c>
      <c r="B10" s="438" t="s">
        <v>41</v>
      </c>
      <c r="C10" s="439"/>
      <c r="D10" s="439"/>
      <c r="E10" s="439"/>
      <c r="F10" s="439"/>
      <c r="G10" s="439"/>
      <c r="H10" s="439"/>
      <c r="I10" s="439"/>
      <c r="J10" s="439"/>
      <c r="K10" s="439"/>
      <c r="L10" s="439"/>
      <c r="M10" s="439"/>
      <c r="N10" s="439"/>
      <c r="O10" s="439"/>
      <c r="P10" s="439"/>
      <c r="Q10" s="439"/>
      <c r="R10" s="440"/>
    </row>
    <row r="11" spans="1:18" ht="30" customHeight="1" thickBot="1" x14ac:dyDescent="0.3">
      <c r="A11" s="452" t="s">
        <v>64</v>
      </c>
      <c r="B11" s="22"/>
      <c r="C11" s="26"/>
      <c r="D11" s="26"/>
      <c r="E11" s="26"/>
      <c r="F11" s="26"/>
      <c r="G11" s="26"/>
      <c r="H11" s="26"/>
      <c r="I11" s="26"/>
      <c r="J11" s="26"/>
      <c r="K11" s="152">
        <f>IF(L12="X",5,IF(J13="X",4,IF(H14="X",3,IF(F15="X",2,IF(D16="X",1,0)))))</f>
        <v>0</v>
      </c>
      <c r="L11" s="27"/>
      <c r="M11" s="164" t="s">
        <v>14</v>
      </c>
      <c r="N11" s="175"/>
      <c r="O11" s="175"/>
      <c r="P11" s="175"/>
      <c r="Q11" s="175"/>
      <c r="R11" s="183" t="str">
        <f>CONCATENATE(K11," sur 5 points")</f>
        <v>0 sur 5 points</v>
      </c>
    </row>
    <row r="12" spans="1:18" ht="39.950000000000003" customHeight="1" thickBot="1" x14ac:dyDescent="0.3">
      <c r="A12" s="453"/>
      <c r="B12" s="176"/>
      <c r="C12" s="176"/>
      <c r="D12" s="23"/>
      <c r="E12" s="25"/>
      <c r="F12" s="25"/>
      <c r="G12" s="25"/>
      <c r="H12" s="25"/>
      <c r="I12" s="25"/>
      <c r="J12" s="153"/>
      <c r="K12" s="153"/>
      <c r="L12" s="79"/>
      <c r="M12" s="216"/>
      <c r="N12" s="199"/>
      <c r="O12" s="199"/>
      <c r="P12" s="199"/>
      <c r="Q12" s="218"/>
      <c r="R12" s="179" t="s">
        <v>22</v>
      </c>
    </row>
    <row r="13" spans="1:18" ht="39.950000000000003" customHeight="1" thickBot="1" x14ac:dyDescent="0.3">
      <c r="A13" s="453"/>
      <c r="B13" s="176"/>
      <c r="C13" s="176"/>
      <c r="D13" s="23"/>
      <c r="E13" s="25"/>
      <c r="F13" s="25"/>
      <c r="G13" s="25"/>
      <c r="H13" s="25"/>
      <c r="I13" s="25"/>
      <c r="J13" s="79"/>
      <c r="K13" s="216"/>
      <c r="L13" s="199"/>
      <c r="M13" s="199"/>
      <c r="N13" s="199"/>
      <c r="O13" s="199"/>
      <c r="P13" s="199"/>
      <c r="Q13" s="218"/>
      <c r="R13" s="180" t="s">
        <v>23</v>
      </c>
    </row>
    <row r="14" spans="1:18" ht="39.950000000000003" customHeight="1" thickBot="1" x14ac:dyDescent="0.3">
      <c r="A14" s="453"/>
      <c r="B14" s="176"/>
      <c r="C14" s="176"/>
      <c r="D14" s="23"/>
      <c r="E14" s="25"/>
      <c r="F14" s="25"/>
      <c r="G14" s="25"/>
      <c r="H14" s="78"/>
      <c r="I14" s="216"/>
      <c r="J14" s="199"/>
      <c r="K14" s="199"/>
      <c r="L14" s="199"/>
      <c r="M14" s="199"/>
      <c r="N14" s="199"/>
      <c r="O14" s="199"/>
      <c r="P14" s="199"/>
      <c r="Q14" s="218"/>
      <c r="R14" s="180" t="s">
        <v>15</v>
      </c>
    </row>
    <row r="15" spans="1:18" ht="39.950000000000003" customHeight="1" thickBot="1" x14ac:dyDescent="0.3">
      <c r="A15" s="453"/>
      <c r="B15" s="176"/>
      <c r="C15" s="176"/>
      <c r="D15" s="23"/>
      <c r="E15" s="25"/>
      <c r="F15" s="77"/>
      <c r="G15" s="216"/>
      <c r="H15" s="199"/>
      <c r="I15" s="199"/>
      <c r="J15" s="199"/>
      <c r="K15" s="199"/>
      <c r="L15" s="199"/>
      <c r="M15" s="199"/>
      <c r="N15" s="199"/>
      <c r="O15" s="199"/>
      <c r="P15" s="199"/>
      <c r="Q15" s="218"/>
      <c r="R15" s="180" t="s">
        <v>16</v>
      </c>
    </row>
    <row r="16" spans="1:18" ht="39.950000000000003" customHeight="1" thickBot="1" x14ac:dyDescent="0.3">
      <c r="A16" s="453"/>
      <c r="B16" s="176"/>
      <c r="C16" s="176"/>
      <c r="D16" s="163"/>
      <c r="E16" s="216"/>
      <c r="F16" s="199"/>
      <c r="G16" s="199"/>
      <c r="H16" s="199"/>
      <c r="I16" s="199"/>
      <c r="J16" s="199"/>
      <c r="K16" s="199"/>
      <c r="L16" s="199"/>
      <c r="M16" s="199"/>
      <c r="N16" s="199"/>
      <c r="O16" s="199"/>
      <c r="P16" s="199"/>
      <c r="Q16" s="218"/>
      <c r="R16" s="180" t="s">
        <v>28</v>
      </c>
    </row>
    <row r="17" spans="1:18" ht="39.950000000000003" customHeight="1" thickBot="1" x14ac:dyDescent="0.3">
      <c r="A17" s="454"/>
      <c r="B17" s="163"/>
      <c r="C17" s="178" t="s">
        <v>138</v>
      </c>
      <c r="D17" s="177"/>
      <c r="E17" s="177"/>
      <c r="F17" s="177"/>
      <c r="G17" s="177"/>
      <c r="H17" s="177"/>
      <c r="I17" s="177"/>
      <c r="J17" s="177"/>
      <c r="K17" s="177"/>
      <c r="L17" s="177"/>
      <c r="M17" s="161"/>
      <c r="N17" s="161"/>
      <c r="O17" s="161"/>
      <c r="P17" s="162"/>
      <c r="Q17" s="162"/>
      <c r="R17" s="181" t="s">
        <v>137</v>
      </c>
    </row>
    <row r="18" spans="1:18" ht="30" customHeight="1" thickBot="1" x14ac:dyDescent="0.3">
      <c r="A18" s="452" t="s">
        <v>65</v>
      </c>
      <c r="B18" s="22"/>
      <c r="C18" s="26"/>
      <c r="D18" s="26"/>
      <c r="E18" s="26"/>
      <c r="F18" s="26"/>
      <c r="G18" s="26"/>
      <c r="H18" s="26"/>
      <c r="I18" s="26"/>
      <c r="J18" s="26"/>
      <c r="K18" s="152">
        <f>IF(L19="X",5,IF(J20="X",4,IF(H21="X",3,IF(F22="X",2,IF(D23="X",1,0)))))</f>
        <v>0</v>
      </c>
      <c r="L18" s="27"/>
      <c r="M18" s="164" t="s">
        <v>14</v>
      </c>
      <c r="N18" s="175"/>
      <c r="O18" s="175"/>
      <c r="P18" s="175"/>
      <c r="Q18" s="175"/>
      <c r="R18" s="183" t="str">
        <f>CONCATENATE(K18," sur 5 points")</f>
        <v>0 sur 5 points</v>
      </c>
    </row>
    <row r="19" spans="1:18" ht="39.950000000000003" customHeight="1" thickBot="1" x14ac:dyDescent="0.3">
      <c r="A19" s="453"/>
      <c r="B19" s="176"/>
      <c r="C19" s="176"/>
      <c r="D19" s="23"/>
      <c r="E19" s="25"/>
      <c r="F19" s="25"/>
      <c r="G19" s="25"/>
      <c r="H19" s="25"/>
      <c r="I19" s="25"/>
      <c r="J19" s="153"/>
      <c r="K19" s="153"/>
      <c r="L19" s="79"/>
      <c r="M19" s="216"/>
      <c r="N19" s="199"/>
      <c r="O19" s="199"/>
      <c r="P19" s="199"/>
      <c r="Q19" s="218"/>
      <c r="R19" s="179" t="s">
        <v>22</v>
      </c>
    </row>
    <row r="20" spans="1:18" ht="39.950000000000003" customHeight="1" thickBot="1" x14ac:dyDescent="0.3">
      <c r="A20" s="453"/>
      <c r="B20" s="176"/>
      <c r="C20" s="176"/>
      <c r="D20" s="23"/>
      <c r="E20" s="25"/>
      <c r="F20" s="25"/>
      <c r="G20" s="25"/>
      <c r="H20" s="25"/>
      <c r="I20" s="25"/>
      <c r="J20" s="79"/>
      <c r="K20" s="216"/>
      <c r="L20" s="199"/>
      <c r="M20" s="199"/>
      <c r="N20" s="199"/>
      <c r="O20" s="199"/>
      <c r="P20" s="199"/>
      <c r="Q20" s="218"/>
      <c r="R20" s="180" t="s">
        <v>23</v>
      </c>
    </row>
    <row r="21" spans="1:18" ht="39.950000000000003" customHeight="1" thickBot="1" x14ac:dyDescent="0.3">
      <c r="A21" s="453"/>
      <c r="B21" s="176"/>
      <c r="C21" s="176"/>
      <c r="D21" s="23"/>
      <c r="E21" s="25"/>
      <c r="F21" s="25"/>
      <c r="G21" s="25"/>
      <c r="H21" s="78"/>
      <c r="I21" s="216"/>
      <c r="J21" s="199"/>
      <c r="K21" s="199"/>
      <c r="L21" s="199"/>
      <c r="M21" s="199"/>
      <c r="N21" s="199"/>
      <c r="O21" s="199"/>
      <c r="P21" s="199"/>
      <c r="Q21" s="218"/>
      <c r="R21" s="180" t="s">
        <v>15</v>
      </c>
    </row>
    <row r="22" spans="1:18" ht="39.950000000000003" customHeight="1" thickBot="1" x14ac:dyDescent="0.3">
      <c r="A22" s="453"/>
      <c r="B22" s="176"/>
      <c r="C22" s="176"/>
      <c r="D22" s="23"/>
      <c r="E22" s="25"/>
      <c r="F22" s="77"/>
      <c r="G22" s="216"/>
      <c r="H22" s="199"/>
      <c r="I22" s="199"/>
      <c r="J22" s="199"/>
      <c r="K22" s="199"/>
      <c r="L22" s="199"/>
      <c r="M22" s="199"/>
      <c r="N22" s="199"/>
      <c r="O22" s="199"/>
      <c r="P22" s="199"/>
      <c r="Q22" s="218"/>
      <c r="R22" s="180" t="s">
        <v>16</v>
      </c>
    </row>
    <row r="23" spans="1:18" ht="39.950000000000003" customHeight="1" thickBot="1" x14ac:dyDescent="0.3">
      <c r="A23" s="453"/>
      <c r="B23" s="176"/>
      <c r="C23" s="176"/>
      <c r="D23" s="163"/>
      <c r="E23" s="216"/>
      <c r="F23" s="199"/>
      <c r="G23" s="199"/>
      <c r="H23" s="199"/>
      <c r="I23" s="199"/>
      <c r="J23" s="199"/>
      <c r="K23" s="199"/>
      <c r="L23" s="199"/>
      <c r="M23" s="199"/>
      <c r="N23" s="199"/>
      <c r="O23" s="199"/>
      <c r="P23" s="199"/>
      <c r="Q23" s="218"/>
      <c r="R23" s="180" t="s">
        <v>28</v>
      </c>
    </row>
    <row r="24" spans="1:18" ht="39.950000000000003" customHeight="1" thickBot="1" x14ac:dyDescent="0.3">
      <c r="A24" s="454"/>
      <c r="B24" s="163"/>
      <c r="C24" s="178" t="s">
        <v>138</v>
      </c>
      <c r="D24" s="177"/>
      <c r="E24" s="177"/>
      <c r="F24" s="177"/>
      <c r="G24" s="177"/>
      <c r="H24" s="177"/>
      <c r="I24" s="177"/>
      <c r="J24" s="177"/>
      <c r="K24" s="177"/>
      <c r="L24" s="177"/>
      <c r="M24" s="177"/>
      <c r="N24" s="161"/>
      <c r="O24" s="161"/>
      <c r="P24" s="161"/>
      <c r="Q24" s="162"/>
      <c r="R24" s="181" t="s">
        <v>137</v>
      </c>
    </row>
    <row r="25" spans="1:18" ht="30" customHeight="1" thickBot="1" x14ac:dyDescent="0.3">
      <c r="A25" s="461" t="s">
        <v>66</v>
      </c>
      <c r="B25" s="22"/>
      <c r="C25" s="26"/>
      <c r="D25" s="26"/>
      <c r="E25" s="26"/>
      <c r="F25" s="26"/>
      <c r="G25" s="26"/>
      <c r="H25" s="26"/>
      <c r="I25" s="26"/>
      <c r="J25" s="26"/>
      <c r="K25" s="152">
        <f>IF(L26="X",5,IF(J27="X",4,IF(H28="X",3,IF(F29="X",2,IF(D30="X",1,0)))))</f>
        <v>0</v>
      </c>
      <c r="L25" s="27"/>
      <c r="M25" s="164" t="s">
        <v>14</v>
      </c>
      <c r="N25" s="175"/>
      <c r="O25" s="175"/>
      <c r="P25" s="175"/>
      <c r="Q25" s="175"/>
      <c r="R25" s="183" t="str">
        <f>CONCATENATE(K25," sur 5 points")</f>
        <v>0 sur 5 points</v>
      </c>
    </row>
    <row r="26" spans="1:18" ht="39.950000000000003" customHeight="1" thickBot="1" x14ac:dyDescent="0.3">
      <c r="A26" s="462"/>
      <c r="B26" s="176"/>
      <c r="C26" s="176"/>
      <c r="D26" s="23"/>
      <c r="E26" s="25"/>
      <c r="F26" s="25"/>
      <c r="G26" s="25"/>
      <c r="H26" s="25"/>
      <c r="I26" s="25"/>
      <c r="J26" s="153"/>
      <c r="K26" s="153"/>
      <c r="L26" s="79"/>
      <c r="M26" s="216"/>
      <c r="N26" s="199"/>
      <c r="O26" s="199"/>
      <c r="P26" s="199"/>
      <c r="Q26" s="218"/>
      <c r="R26" s="179" t="s">
        <v>22</v>
      </c>
    </row>
    <row r="27" spans="1:18" ht="39.950000000000003" customHeight="1" thickBot="1" x14ac:dyDescent="0.3">
      <c r="A27" s="462"/>
      <c r="B27" s="176"/>
      <c r="C27" s="176"/>
      <c r="D27" s="23"/>
      <c r="E27" s="25"/>
      <c r="F27" s="25"/>
      <c r="G27" s="25"/>
      <c r="H27" s="25"/>
      <c r="I27" s="25"/>
      <c r="J27" s="79"/>
      <c r="K27" s="216"/>
      <c r="L27" s="199"/>
      <c r="M27" s="199"/>
      <c r="N27" s="199"/>
      <c r="O27" s="199"/>
      <c r="P27" s="199"/>
      <c r="Q27" s="218"/>
      <c r="R27" s="180" t="s">
        <v>23</v>
      </c>
    </row>
    <row r="28" spans="1:18" ht="39.950000000000003" customHeight="1" thickBot="1" x14ac:dyDescent="0.3">
      <c r="A28" s="462"/>
      <c r="B28" s="176"/>
      <c r="C28" s="176"/>
      <c r="D28" s="23"/>
      <c r="E28" s="25"/>
      <c r="F28" s="25"/>
      <c r="G28" s="25"/>
      <c r="H28" s="78"/>
      <c r="I28" s="216"/>
      <c r="J28" s="199"/>
      <c r="K28" s="199"/>
      <c r="L28" s="199"/>
      <c r="M28" s="199"/>
      <c r="N28" s="199"/>
      <c r="O28" s="199"/>
      <c r="P28" s="199"/>
      <c r="Q28" s="218"/>
      <c r="R28" s="180" t="s">
        <v>15</v>
      </c>
    </row>
    <row r="29" spans="1:18" ht="39.950000000000003" customHeight="1" thickBot="1" x14ac:dyDescent="0.3">
      <c r="A29" s="462"/>
      <c r="B29" s="176"/>
      <c r="C29" s="176"/>
      <c r="D29" s="23"/>
      <c r="E29" s="25"/>
      <c r="F29" s="77"/>
      <c r="G29" s="216"/>
      <c r="H29" s="199"/>
      <c r="I29" s="199"/>
      <c r="J29" s="199"/>
      <c r="K29" s="199"/>
      <c r="L29" s="199"/>
      <c r="M29" s="199"/>
      <c r="N29" s="199"/>
      <c r="O29" s="199"/>
      <c r="P29" s="199"/>
      <c r="Q29" s="218"/>
      <c r="R29" s="180" t="s">
        <v>16</v>
      </c>
    </row>
    <row r="30" spans="1:18" ht="39.950000000000003" customHeight="1" thickBot="1" x14ac:dyDescent="0.3">
      <c r="A30" s="462"/>
      <c r="B30" s="176"/>
      <c r="C30" s="176"/>
      <c r="D30" s="163"/>
      <c r="E30" s="216"/>
      <c r="F30" s="199"/>
      <c r="G30" s="199"/>
      <c r="H30" s="199"/>
      <c r="I30" s="199"/>
      <c r="J30" s="199"/>
      <c r="K30" s="199"/>
      <c r="L30" s="199"/>
      <c r="M30" s="199"/>
      <c r="N30" s="199"/>
      <c r="O30" s="199"/>
      <c r="P30" s="199"/>
      <c r="Q30" s="218"/>
      <c r="R30" s="180" t="s">
        <v>28</v>
      </c>
    </row>
    <row r="31" spans="1:18" ht="39.950000000000003" customHeight="1" thickBot="1" x14ac:dyDescent="0.3">
      <c r="A31" s="462"/>
      <c r="B31" s="163"/>
      <c r="C31" s="178" t="s">
        <v>138</v>
      </c>
      <c r="D31" s="178"/>
      <c r="E31" s="178"/>
      <c r="F31" s="178"/>
      <c r="G31" s="178"/>
      <c r="H31" s="178"/>
      <c r="I31" s="178"/>
      <c r="J31" s="178"/>
      <c r="K31" s="178"/>
      <c r="L31" s="178"/>
      <c r="M31" s="178"/>
      <c r="N31" s="178"/>
      <c r="O31" s="178"/>
      <c r="P31" s="178"/>
      <c r="Q31" s="178"/>
      <c r="R31" s="181" t="s">
        <v>137</v>
      </c>
    </row>
    <row r="32" spans="1:18" ht="30" customHeight="1" thickBot="1" x14ac:dyDescent="0.3">
      <c r="A32" s="24"/>
      <c r="B32" s="24"/>
      <c r="C32" s="24"/>
      <c r="D32" s="24"/>
      <c r="E32" s="24"/>
      <c r="F32" s="24"/>
      <c r="G32" s="24"/>
      <c r="H32" s="24"/>
      <c r="I32" s="24"/>
      <c r="J32" s="24"/>
      <c r="K32" s="24"/>
      <c r="L32" s="24"/>
      <c r="M32" s="24"/>
      <c r="N32" s="24"/>
      <c r="O32" s="24"/>
      <c r="P32" s="24"/>
      <c r="Q32" s="24"/>
      <c r="R32" s="184">
        <f>+SUM(K25+K18+K11)</f>
        <v>0</v>
      </c>
    </row>
    <row r="33" spans="1:18" ht="30" customHeight="1" thickBot="1" x14ac:dyDescent="0.3">
      <c r="A33" s="450" t="s">
        <v>125</v>
      </c>
      <c r="B33" s="451"/>
      <c r="C33" s="451"/>
      <c r="D33" s="451"/>
      <c r="E33" s="451"/>
      <c r="F33" s="451"/>
      <c r="G33" s="451"/>
      <c r="H33" s="451"/>
      <c r="I33" s="451"/>
      <c r="J33" s="451"/>
      <c r="K33" s="451"/>
      <c r="L33" s="451"/>
      <c r="M33" s="451"/>
      <c r="N33" s="451"/>
      <c r="O33" s="451"/>
      <c r="P33" s="451"/>
      <c r="Q33" s="150"/>
      <c r="R33" s="185">
        <f>+R32</f>
        <v>0</v>
      </c>
    </row>
    <row r="34" spans="1:18" ht="30" customHeight="1" thickBot="1" x14ac:dyDescent="0.3">
      <c r="A34" s="450" t="s">
        <v>119</v>
      </c>
      <c r="B34" s="451"/>
      <c r="C34" s="451"/>
      <c r="D34" s="451"/>
      <c r="E34" s="451"/>
      <c r="F34" s="451"/>
      <c r="G34" s="451"/>
      <c r="H34" s="451"/>
      <c r="I34" s="451"/>
      <c r="J34" s="451"/>
      <c r="K34" s="451"/>
      <c r="L34" s="451"/>
      <c r="M34" s="451"/>
      <c r="N34" s="451"/>
      <c r="O34" s="451"/>
      <c r="P34" s="451"/>
      <c r="Q34" s="150"/>
      <c r="R34" s="185">
        <f>ROUND(R32*2/3,1)</f>
        <v>0</v>
      </c>
    </row>
    <row r="35" spans="1:18" customFormat="1" ht="18.75" customHeight="1" x14ac:dyDescent="0.25">
      <c r="A35" s="444" t="s">
        <v>114</v>
      </c>
      <c r="B35" s="445"/>
      <c r="C35" s="445"/>
      <c r="D35" s="445"/>
      <c r="E35" s="445"/>
      <c r="F35" s="445"/>
      <c r="G35" s="445"/>
      <c r="H35" s="445"/>
      <c r="I35" s="445"/>
      <c r="J35" s="445"/>
      <c r="K35" s="445"/>
      <c r="L35" s="445"/>
      <c r="M35" s="445"/>
      <c r="N35" s="445"/>
      <c r="O35" s="445"/>
      <c r="P35" s="445"/>
      <c r="Q35" s="445"/>
      <c r="R35" s="446"/>
    </row>
    <row r="36" spans="1:18" customFormat="1" ht="99.95" customHeight="1" thickBot="1" x14ac:dyDescent="0.3">
      <c r="A36" s="447"/>
      <c r="B36" s="448"/>
      <c r="C36" s="448"/>
      <c r="D36" s="448"/>
      <c r="E36" s="448"/>
      <c r="F36" s="448"/>
      <c r="G36" s="448"/>
      <c r="H36" s="448"/>
      <c r="I36" s="448"/>
      <c r="J36" s="448"/>
      <c r="K36" s="448"/>
      <c r="L36" s="448"/>
      <c r="M36" s="448"/>
      <c r="N36" s="448"/>
      <c r="O36" s="448"/>
      <c r="P36" s="448"/>
      <c r="Q36" s="448"/>
      <c r="R36" s="449"/>
    </row>
    <row r="37" spans="1:18" customFormat="1" ht="26.25" customHeight="1" thickBot="1" x14ac:dyDescent="0.3">
      <c r="A37" s="173" t="s">
        <v>33</v>
      </c>
      <c r="B37" s="172"/>
      <c r="C37" s="441"/>
      <c r="D37" s="441"/>
      <c r="E37" s="441"/>
      <c r="F37" s="441"/>
      <c r="G37" s="441"/>
      <c r="H37" s="441"/>
      <c r="I37" s="442"/>
      <c r="J37" s="168" t="s">
        <v>35</v>
      </c>
      <c r="K37" s="169"/>
      <c r="L37" s="188"/>
      <c r="M37" s="188"/>
      <c r="N37" s="463"/>
      <c r="O37" s="463"/>
      <c r="P37" s="463"/>
      <c r="Q37" s="463"/>
      <c r="R37" s="464"/>
    </row>
    <row r="38" spans="1:18" customFormat="1" ht="18" x14ac:dyDescent="0.25">
      <c r="A38" s="443" t="s">
        <v>34</v>
      </c>
      <c r="B38" s="443"/>
      <c r="C38" s="443"/>
      <c r="D38" s="443"/>
      <c r="E38" s="443"/>
      <c r="F38" s="443"/>
      <c r="G38" s="443"/>
      <c r="H38" s="443"/>
      <c r="I38" s="443"/>
      <c r="J38" s="443" t="s">
        <v>34</v>
      </c>
      <c r="K38" s="443"/>
      <c r="L38" s="443"/>
      <c r="M38" s="443"/>
      <c r="N38" s="443"/>
      <c r="O38" s="443"/>
      <c r="P38" s="443"/>
      <c r="Q38" s="443"/>
      <c r="R38" s="443"/>
    </row>
    <row r="39" spans="1:18" customFormat="1" ht="67.5" customHeight="1" thickBot="1" x14ac:dyDescent="0.3">
      <c r="A39" s="437"/>
      <c r="B39" s="437"/>
      <c r="C39" s="437"/>
      <c r="D39" s="437"/>
      <c r="E39" s="437"/>
      <c r="F39" s="437"/>
      <c r="G39" s="437"/>
      <c r="H39" s="437"/>
      <c r="I39" s="437"/>
      <c r="J39" s="437"/>
      <c r="K39" s="437"/>
      <c r="L39" s="437"/>
      <c r="M39" s="437"/>
      <c r="N39" s="437"/>
      <c r="O39" s="437"/>
      <c r="P39" s="437"/>
      <c r="Q39" s="437"/>
      <c r="R39" s="437"/>
    </row>
    <row r="40" spans="1:18" ht="18.75" x14ac:dyDescent="0.3">
      <c r="A40" s="18"/>
      <c r="B40" s="18"/>
      <c r="C40" s="18"/>
      <c r="D40" s="18"/>
      <c r="E40" s="18"/>
      <c r="F40" s="18"/>
      <c r="G40" s="18"/>
      <c r="H40" s="18"/>
      <c r="I40" s="18"/>
      <c r="J40" s="18"/>
      <c r="K40" s="18"/>
      <c r="L40" s="18"/>
      <c r="M40" s="18"/>
      <c r="N40" s="18"/>
      <c r="O40" s="18"/>
      <c r="P40" s="18"/>
      <c r="Q40" s="18"/>
      <c r="R40" s="186"/>
    </row>
  </sheetData>
  <sheetProtection sheet="1" objects="1" scenarios="1" selectLockedCells="1"/>
  <mergeCells count="25">
    <mergeCell ref="A18:A24"/>
    <mergeCell ref="A25:A31"/>
    <mergeCell ref="N37:R37"/>
    <mergeCell ref="C37:I37"/>
    <mergeCell ref="J38:R38"/>
    <mergeCell ref="A33:P33"/>
    <mergeCell ref="A39:I39"/>
    <mergeCell ref="J39:R39"/>
    <mergeCell ref="A34:P34"/>
    <mergeCell ref="A35:R35"/>
    <mergeCell ref="A36:R36"/>
    <mergeCell ref="A38:I38"/>
    <mergeCell ref="A11:A17"/>
    <mergeCell ref="A6:J6"/>
    <mergeCell ref="K6:R6"/>
    <mergeCell ref="A7:R7"/>
    <mergeCell ref="A8:R8"/>
    <mergeCell ref="B10:R10"/>
    <mergeCell ref="A5:J5"/>
    <mergeCell ref="K5:R5"/>
    <mergeCell ref="A1:R1"/>
    <mergeCell ref="A2:R2"/>
    <mergeCell ref="A3:R3"/>
    <mergeCell ref="A4:J4"/>
    <mergeCell ref="K4:R4"/>
  </mergeCells>
  <phoneticPr fontId="31" type="noConversion"/>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29CB1E-C5BD-4A99-9346-0E92C6C13232}">
          <x14:formula1>
            <xm:f>Parametres!$A$2</xm:f>
          </x14:formula1>
          <xm:sqref>F15 H14 J13 L12 L19 F22 H21 J20 L26 F29 H28 J27 D16 B17 D23 B24 D30 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83F6-9E87-4D01-A5F9-34A3F07BF312}">
  <sheetPr>
    <tabColor theme="9"/>
    <pageSetUpPr fitToPage="1"/>
  </sheetPr>
  <dimension ref="A1:W50"/>
  <sheetViews>
    <sheetView topLeftCell="A31" zoomScale="55" zoomScaleNormal="55" workbookViewId="0">
      <selection activeCell="H26" sqref="H26"/>
    </sheetView>
  </sheetViews>
  <sheetFormatPr baseColWidth="10" defaultRowHeight="15" x14ac:dyDescent="0.25"/>
  <cols>
    <col min="1" max="1" width="29.42578125" style="37" customWidth="1"/>
    <col min="2" max="17" width="7.7109375" style="37" customWidth="1"/>
    <col min="18" max="18" width="31.5703125" style="37" customWidth="1"/>
    <col min="19" max="16384" width="11.42578125" style="37"/>
  </cols>
  <sheetData>
    <row r="1" spans="1:23" s="34" customFormat="1" ht="24.95" customHeight="1" thickBot="1" x14ac:dyDescent="0.35">
      <c r="A1" s="493" t="s">
        <v>11</v>
      </c>
      <c r="B1" s="494"/>
      <c r="C1" s="494"/>
      <c r="D1" s="494"/>
      <c r="E1" s="494"/>
      <c r="F1" s="494"/>
      <c r="G1" s="494"/>
      <c r="H1" s="494"/>
      <c r="I1" s="494"/>
      <c r="J1" s="494"/>
      <c r="K1" s="494"/>
      <c r="L1" s="494"/>
      <c r="M1" s="494"/>
      <c r="N1" s="494"/>
      <c r="O1" s="494"/>
      <c r="P1" s="494"/>
      <c r="Q1" s="494"/>
      <c r="R1" s="495"/>
    </row>
    <row r="2" spans="1:23" s="34" customFormat="1" ht="24.95" customHeight="1" x14ac:dyDescent="0.3">
      <c r="A2" s="496" t="s">
        <v>53</v>
      </c>
      <c r="B2" s="497"/>
      <c r="C2" s="497"/>
      <c r="D2" s="497"/>
      <c r="E2" s="497"/>
      <c r="F2" s="497"/>
      <c r="G2" s="497"/>
      <c r="H2" s="497"/>
      <c r="I2" s="497"/>
      <c r="J2" s="497"/>
      <c r="K2" s="497"/>
      <c r="L2" s="497"/>
      <c r="M2" s="497"/>
      <c r="N2" s="497"/>
      <c r="O2" s="497"/>
      <c r="P2" s="497"/>
      <c r="Q2" s="497"/>
      <c r="R2" s="498"/>
    </row>
    <row r="3" spans="1:23" s="34" customFormat="1" ht="80.25" customHeight="1" thickBot="1" x14ac:dyDescent="0.35">
      <c r="A3" s="499" t="s">
        <v>17</v>
      </c>
      <c r="B3" s="500"/>
      <c r="C3" s="500"/>
      <c r="D3" s="500"/>
      <c r="E3" s="500"/>
      <c r="F3" s="500"/>
      <c r="G3" s="500"/>
      <c r="H3" s="500"/>
      <c r="I3" s="500"/>
      <c r="J3" s="500"/>
      <c r="K3" s="500"/>
      <c r="L3" s="500"/>
      <c r="M3" s="500"/>
      <c r="N3" s="500"/>
      <c r="O3" s="500"/>
      <c r="P3" s="500"/>
      <c r="Q3" s="500"/>
      <c r="R3" s="501"/>
    </row>
    <row r="4" spans="1:23" s="34" customFormat="1" ht="30" customHeight="1" thickBot="1" x14ac:dyDescent="0.35">
      <c r="A4" s="502" t="s">
        <v>55</v>
      </c>
      <c r="B4" s="503"/>
      <c r="C4" s="503"/>
      <c r="D4" s="503"/>
      <c r="E4" s="503"/>
      <c r="F4" s="503"/>
      <c r="G4" s="503"/>
      <c r="H4" s="503"/>
      <c r="I4" s="503"/>
      <c r="J4" s="504"/>
      <c r="K4" s="505" t="s">
        <v>32</v>
      </c>
      <c r="L4" s="506"/>
      <c r="M4" s="506"/>
      <c r="N4" s="506"/>
      <c r="O4" s="506"/>
      <c r="P4" s="506"/>
      <c r="Q4" s="506"/>
      <c r="R4" s="507"/>
    </row>
    <row r="5" spans="1:23" s="35" customFormat="1" ht="50.25" customHeight="1" thickBot="1" x14ac:dyDescent="0.3">
      <c r="A5" s="468" t="s">
        <v>103</v>
      </c>
      <c r="B5" s="469"/>
      <c r="C5" s="469"/>
      <c r="D5" s="469"/>
      <c r="E5" s="469"/>
      <c r="F5" s="469"/>
      <c r="G5" s="469"/>
      <c r="H5" s="473">
        <f>Synthèse!B5</f>
        <v>0</v>
      </c>
      <c r="I5" s="473"/>
      <c r="J5" s="473"/>
      <c r="K5" s="473"/>
      <c r="L5" s="473"/>
      <c r="M5" s="473"/>
      <c r="N5" s="473"/>
      <c r="O5" s="473"/>
      <c r="P5" s="473"/>
      <c r="Q5" s="473"/>
      <c r="R5" s="474"/>
    </row>
    <row r="6" spans="1:23" s="36" customFormat="1" ht="33" customHeight="1" x14ac:dyDescent="0.25">
      <c r="A6" s="475" t="str">
        <f>Synthèse!A6</f>
        <v>Etablissement scolaire</v>
      </c>
      <c r="B6" s="476"/>
      <c r="C6" s="476"/>
      <c r="D6" s="476"/>
      <c r="E6" s="476"/>
      <c r="F6" s="476"/>
      <c r="G6" s="476"/>
      <c r="H6" s="479">
        <f>Synthèse!B6</f>
        <v>0</v>
      </c>
      <c r="I6" s="479"/>
      <c r="J6" s="479"/>
      <c r="K6" s="480"/>
      <c r="L6" s="490" t="s">
        <v>122</v>
      </c>
      <c r="M6" s="491"/>
      <c r="N6" s="491"/>
      <c r="O6" s="491"/>
      <c r="P6" s="491"/>
      <c r="Q6" s="491"/>
      <c r="R6" s="492"/>
    </row>
    <row r="7" spans="1:23" s="35" customFormat="1" ht="24.95" customHeight="1" thickBot="1" x14ac:dyDescent="0.3">
      <c r="A7" s="477"/>
      <c r="B7" s="478"/>
      <c r="C7" s="478"/>
      <c r="D7" s="478"/>
      <c r="E7" s="478"/>
      <c r="F7" s="478"/>
      <c r="G7" s="478"/>
      <c r="H7" s="481"/>
      <c r="I7" s="481"/>
      <c r="J7" s="481"/>
      <c r="K7" s="482"/>
      <c r="L7" s="465"/>
      <c r="M7" s="466"/>
      <c r="N7" s="466"/>
      <c r="O7" s="466"/>
      <c r="P7" s="466"/>
      <c r="Q7" s="466"/>
      <c r="R7" s="467"/>
    </row>
    <row r="8" spans="1:23" s="35" customFormat="1" ht="74.25" customHeight="1" thickBot="1" x14ac:dyDescent="0.3">
      <c r="A8" s="483" t="s">
        <v>18</v>
      </c>
      <c r="B8" s="484"/>
      <c r="C8" s="484"/>
      <c r="D8" s="484"/>
      <c r="E8" s="484"/>
      <c r="F8" s="484"/>
      <c r="G8" s="484"/>
      <c r="H8" s="485"/>
      <c r="I8" s="485"/>
      <c r="J8" s="485"/>
      <c r="K8" s="485"/>
      <c r="L8" s="485"/>
      <c r="M8" s="485"/>
      <c r="N8" s="485"/>
      <c r="O8" s="485"/>
      <c r="P8" s="485"/>
      <c r="Q8" s="485"/>
      <c r="R8" s="486"/>
    </row>
    <row r="9" spans="1:23" ht="72" customHeight="1" thickBot="1" x14ac:dyDescent="0.35">
      <c r="A9" s="487" t="s">
        <v>132</v>
      </c>
      <c r="B9" s="488"/>
      <c r="C9" s="488"/>
      <c r="D9" s="488"/>
      <c r="E9" s="488"/>
      <c r="F9" s="488"/>
      <c r="G9" s="488"/>
      <c r="H9" s="488"/>
      <c r="I9" s="488"/>
      <c r="J9" s="488"/>
      <c r="K9" s="488"/>
      <c r="L9" s="488"/>
      <c r="M9" s="488"/>
      <c r="N9" s="488"/>
      <c r="O9" s="488"/>
      <c r="P9" s="488"/>
      <c r="Q9" s="488"/>
      <c r="R9" s="489"/>
      <c r="S9" s="34"/>
      <c r="T9" s="34"/>
      <c r="U9" s="34"/>
      <c r="V9" s="34"/>
      <c r="W9" s="34"/>
    </row>
    <row r="10" spans="1:23" ht="30" customHeight="1" thickBot="1" x14ac:dyDescent="0.3">
      <c r="A10" s="38"/>
      <c r="B10" s="38"/>
      <c r="C10" s="38"/>
      <c r="D10" s="38"/>
      <c r="E10" s="38"/>
      <c r="F10" s="38"/>
      <c r="G10" s="38"/>
      <c r="H10" s="38"/>
      <c r="I10" s="38"/>
      <c r="J10" s="38"/>
      <c r="K10" s="38"/>
      <c r="L10" s="38"/>
      <c r="M10" s="38"/>
      <c r="N10" s="38"/>
      <c r="O10" s="38"/>
      <c r="P10" s="38"/>
      <c r="Q10" s="38"/>
      <c r="R10" s="38"/>
    </row>
    <row r="11" spans="1:23" ht="30" customHeight="1" thickBot="1" x14ac:dyDescent="0.3">
      <c r="A11" s="39" t="s">
        <v>118</v>
      </c>
      <c r="B11" s="470" t="s">
        <v>41</v>
      </c>
      <c r="C11" s="471"/>
      <c r="D11" s="471"/>
      <c r="E11" s="471"/>
      <c r="F11" s="471"/>
      <c r="G11" s="471"/>
      <c r="H11" s="471"/>
      <c r="I11" s="471"/>
      <c r="J11" s="471"/>
      <c r="K11" s="471"/>
      <c r="L11" s="471"/>
      <c r="M11" s="471"/>
      <c r="N11" s="471"/>
      <c r="O11" s="471"/>
      <c r="P11" s="471"/>
      <c r="Q11" s="471"/>
      <c r="R11" s="472"/>
    </row>
    <row r="12" spans="1:23" ht="39.950000000000003" customHeight="1" thickBot="1" x14ac:dyDescent="0.3">
      <c r="A12" s="517" t="s">
        <v>10</v>
      </c>
      <c r="B12" s="40"/>
      <c r="C12" s="41"/>
      <c r="D12" s="41"/>
      <c r="E12" s="61" t="s">
        <v>104</v>
      </c>
      <c r="F12" s="61"/>
      <c r="G12" s="61"/>
      <c r="H12" s="41"/>
      <c r="I12" s="41"/>
      <c r="J12" s="42"/>
      <c r="K12" s="192">
        <f>IF(J13="X",5,IF(H14="X",4,IF(F15="X",3,IF(D16="X",2,0))))</f>
        <v>0</v>
      </c>
      <c r="L12" s="193" t="s">
        <v>14</v>
      </c>
      <c r="M12" s="193"/>
      <c r="N12" s="193"/>
      <c r="O12" s="193"/>
      <c r="P12" s="193"/>
      <c r="Q12" s="193"/>
      <c r="R12" s="44" t="str">
        <f>CONCATENATE(K12," sur 5 points")</f>
        <v>0 sur 5 points</v>
      </c>
    </row>
    <row r="13" spans="1:23" ht="39.950000000000003" customHeight="1" thickBot="1" x14ac:dyDescent="0.3">
      <c r="A13" s="518"/>
      <c r="B13" s="45"/>
      <c r="C13" s="46"/>
      <c r="D13" s="46"/>
      <c r="E13" s="46"/>
      <c r="F13" s="46"/>
      <c r="G13" s="46"/>
      <c r="H13" s="46"/>
      <c r="I13" s="46"/>
      <c r="J13" s="79"/>
      <c r="K13" s="216"/>
      <c r="L13" s="199"/>
      <c r="M13" s="199"/>
      <c r="N13" s="199"/>
      <c r="O13" s="199"/>
      <c r="P13" s="199"/>
      <c r="Q13" s="217"/>
      <c r="R13" s="197" t="s">
        <v>22</v>
      </c>
    </row>
    <row r="14" spans="1:23" ht="39.950000000000003" customHeight="1" thickBot="1" x14ac:dyDescent="0.3">
      <c r="A14" s="518"/>
      <c r="B14" s="45"/>
      <c r="C14" s="46"/>
      <c r="D14" s="46"/>
      <c r="E14" s="46"/>
      <c r="F14" s="46"/>
      <c r="G14" s="46"/>
      <c r="H14" s="79"/>
      <c r="I14" s="216"/>
      <c r="J14" s="199"/>
      <c r="K14" s="199"/>
      <c r="L14" s="199"/>
      <c r="M14" s="199"/>
      <c r="N14" s="199"/>
      <c r="O14" s="199"/>
      <c r="P14" s="199"/>
      <c r="Q14" s="217"/>
      <c r="R14" s="198" t="s">
        <v>23</v>
      </c>
    </row>
    <row r="15" spans="1:23" ht="39.950000000000003" customHeight="1" thickBot="1" x14ac:dyDescent="0.3">
      <c r="A15" s="518"/>
      <c r="B15" s="45"/>
      <c r="C15" s="46"/>
      <c r="D15" s="46"/>
      <c r="E15" s="46"/>
      <c r="F15" s="78"/>
      <c r="G15" s="216"/>
      <c r="H15" s="199"/>
      <c r="I15" s="199"/>
      <c r="J15" s="199"/>
      <c r="K15" s="199"/>
      <c r="L15" s="199"/>
      <c r="M15" s="199"/>
      <c r="N15" s="199"/>
      <c r="O15" s="199"/>
      <c r="P15" s="199"/>
      <c r="Q15" s="217"/>
      <c r="R15" s="198" t="s">
        <v>15</v>
      </c>
    </row>
    <row r="16" spans="1:23" ht="39.950000000000003" customHeight="1" thickBot="1" x14ac:dyDescent="0.3">
      <c r="A16" s="518"/>
      <c r="B16" s="45"/>
      <c r="C16" s="46"/>
      <c r="D16" s="77"/>
      <c r="E16" s="216"/>
      <c r="F16" s="199"/>
      <c r="G16" s="199"/>
      <c r="H16" s="199"/>
      <c r="I16" s="199"/>
      <c r="J16" s="199"/>
      <c r="K16" s="199"/>
      <c r="L16" s="199"/>
      <c r="M16" s="199"/>
      <c r="N16" s="199"/>
      <c r="O16" s="199"/>
      <c r="P16" s="199"/>
      <c r="Q16" s="217"/>
      <c r="R16" s="198" t="s">
        <v>16</v>
      </c>
    </row>
    <row r="17" spans="1:18" ht="39.950000000000003" customHeight="1" thickBot="1" x14ac:dyDescent="0.3">
      <c r="A17" s="518"/>
      <c r="B17" s="77"/>
      <c r="C17" s="196" t="s">
        <v>138</v>
      </c>
      <c r="D17" s="195"/>
      <c r="E17" s="191"/>
      <c r="F17" s="191"/>
      <c r="G17" s="191"/>
      <c r="H17" s="191"/>
      <c r="I17" s="191"/>
      <c r="J17" s="191"/>
      <c r="K17" s="191"/>
      <c r="L17" s="191"/>
      <c r="M17" s="191"/>
      <c r="N17" s="191"/>
      <c r="O17" s="191"/>
      <c r="P17" s="191"/>
      <c r="Q17" s="194"/>
      <c r="R17" s="181" t="s">
        <v>137</v>
      </c>
    </row>
    <row r="18" spans="1:18" ht="39.950000000000003" customHeight="1" thickBot="1" x14ac:dyDescent="0.3">
      <c r="A18" s="518"/>
      <c r="B18" s="40"/>
      <c r="C18" s="41"/>
      <c r="D18" s="41"/>
      <c r="E18" s="61" t="s">
        <v>117</v>
      </c>
      <c r="F18" s="61"/>
      <c r="G18" s="61"/>
      <c r="H18" s="61"/>
      <c r="I18" s="61"/>
      <c r="J18" s="42"/>
      <c r="K18" s="192">
        <f>IF(J19="X",5,IF(H20="X",4,IF(F21="X",3,IF(D22="X",2,0))))</f>
        <v>0</v>
      </c>
      <c r="L18" s="193" t="s">
        <v>14</v>
      </c>
      <c r="M18" s="193"/>
      <c r="N18" s="193"/>
      <c r="O18" s="193"/>
      <c r="P18" s="193"/>
      <c r="Q18" s="193"/>
      <c r="R18" s="44" t="str">
        <f>CONCATENATE(K18," sur 5 points")</f>
        <v>0 sur 5 points</v>
      </c>
    </row>
    <row r="19" spans="1:18" ht="39.950000000000003" customHeight="1" thickBot="1" x14ac:dyDescent="0.3">
      <c r="A19" s="518"/>
      <c r="B19" s="45"/>
      <c r="C19" s="46"/>
      <c r="D19" s="46"/>
      <c r="E19" s="46"/>
      <c r="F19" s="46"/>
      <c r="G19" s="46"/>
      <c r="H19" s="46"/>
      <c r="I19" s="46"/>
      <c r="J19" s="79"/>
      <c r="K19" s="216"/>
      <c r="L19" s="199"/>
      <c r="M19" s="199"/>
      <c r="N19" s="199"/>
      <c r="O19" s="199"/>
      <c r="P19" s="199"/>
      <c r="Q19" s="217"/>
      <c r="R19" s="197" t="s">
        <v>22</v>
      </c>
    </row>
    <row r="20" spans="1:18" ht="39.950000000000003" customHeight="1" thickBot="1" x14ac:dyDescent="0.3">
      <c r="A20" s="518"/>
      <c r="B20" s="45"/>
      <c r="C20" s="46"/>
      <c r="D20" s="46"/>
      <c r="E20" s="46"/>
      <c r="F20" s="46"/>
      <c r="G20" s="46"/>
      <c r="H20" s="79"/>
      <c r="I20" s="216"/>
      <c r="J20" s="199"/>
      <c r="K20" s="199"/>
      <c r="L20" s="199"/>
      <c r="M20" s="199"/>
      <c r="N20" s="199"/>
      <c r="O20" s="199"/>
      <c r="P20" s="199"/>
      <c r="Q20" s="217"/>
      <c r="R20" s="198" t="s">
        <v>23</v>
      </c>
    </row>
    <row r="21" spans="1:18" ht="39.950000000000003" customHeight="1" thickBot="1" x14ac:dyDescent="0.3">
      <c r="A21" s="518"/>
      <c r="B21" s="45"/>
      <c r="C21" s="46"/>
      <c r="D21" s="46"/>
      <c r="E21" s="46"/>
      <c r="F21" s="78"/>
      <c r="G21" s="216"/>
      <c r="H21" s="199"/>
      <c r="I21" s="199"/>
      <c r="J21" s="199"/>
      <c r="K21" s="199"/>
      <c r="L21" s="199"/>
      <c r="M21" s="199"/>
      <c r="N21" s="199"/>
      <c r="O21" s="199"/>
      <c r="P21" s="199"/>
      <c r="Q21" s="217"/>
      <c r="R21" s="198" t="s">
        <v>15</v>
      </c>
    </row>
    <row r="22" spans="1:18" ht="39.950000000000003" customHeight="1" thickBot="1" x14ac:dyDescent="0.3">
      <c r="A22" s="518"/>
      <c r="B22" s="45"/>
      <c r="C22" s="46"/>
      <c r="D22" s="77"/>
      <c r="E22" s="216"/>
      <c r="F22" s="199"/>
      <c r="G22" s="199"/>
      <c r="H22" s="199"/>
      <c r="I22" s="199"/>
      <c r="J22" s="199"/>
      <c r="K22" s="199"/>
      <c r="L22" s="199"/>
      <c r="M22" s="199"/>
      <c r="N22" s="199"/>
      <c r="O22" s="199"/>
      <c r="P22" s="199"/>
      <c r="Q22" s="217"/>
      <c r="R22" s="198" t="s">
        <v>16</v>
      </c>
    </row>
    <row r="23" spans="1:18" ht="39.950000000000003" customHeight="1" thickBot="1" x14ac:dyDescent="0.3">
      <c r="A23" s="519"/>
      <c r="B23" s="77"/>
      <c r="C23" s="196" t="s">
        <v>138</v>
      </c>
      <c r="D23" s="199"/>
      <c r="E23" s="191"/>
      <c r="F23" s="191"/>
      <c r="G23" s="191"/>
      <c r="H23" s="191"/>
      <c r="I23" s="191"/>
      <c r="J23" s="191"/>
      <c r="K23" s="191"/>
      <c r="L23" s="191"/>
      <c r="M23" s="191"/>
      <c r="N23" s="191"/>
      <c r="O23" s="191"/>
      <c r="P23" s="191"/>
      <c r="Q23" s="194"/>
      <c r="R23" s="181" t="s">
        <v>137</v>
      </c>
    </row>
    <row r="24" spans="1:18" ht="39.950000000000003" customHeight="1" thickBot="1" x14ac:dyDescent="0.3">
      <c r="A24" s="517" t="s">
        <v>9</v>
      </c>
      <c r="B24" s="40"/>
      <c r="C24" s="41"/>
      <c r="D24" s="41"/>
      <c r="E24" s="61" t="s">
        <v>115</v>
      </c>
      <c r="F24" s="61"/>
      <c r="G24" s="61"/>
      <c r="H24" s="61"/>
      <c r="I24" s="61"/>
      <c r="J24" s="42"/>
      <c r="K24" s="43">
        <f>IF(J25="X",8,IF(H26="X",6,IF(F27="X",4,IF(D28="X",2,0))))</f>
        <v>0</v>
      </c>
      <c r="L24" s="190" t="s">
        <v>14</v>
      </c>
      <c r="M24" s="190"/>
      <c r="N24" s="190"/>
      <c r="O24" s="190"/>
      <c r="P24" s="190"/>
      <c r="Q24" s="190"/>
      <c r="R24" s="44" t="str">
        <f>CONCATENATE(K24," sur 8 points")</f>
        <v>0 sur 8 points</v>
      </c>
    </row>
    <row r="25" spans="1:18" ht="39.950000000000003" customHeight="1" thickBot="1" x14ac:dyDescent="0.3">
      <c r="A25" s="518"/>
      <c r="B25" s="45"/>
      <c r="C25" s="46"/>
      <c r="D25" s="46"/>
      <c r="E25" s="46"/>
      <c r="F25" s="46"/>
      <c r="G25" s="46"/>
      <c r="H25" s="46"/>
      <c r="I25" s="46"/>
      <c r="J25" s="79"/>
      <c r="K25" s="216"/>
      <c r="L25" s="199"/>
      <c r="M25" s="199"/>
      <c r="N25" s="199"/>
      <c r="O25" s="199"/>
      <c r="P25" s="199"/>
      <c r="Q25" s="217"/>
      <c r="R25" s="197" t="s">
        <v>133</v>
      </c>
    </row>
    <row r="26" spans="1:18" ht="39.950000000000003" customHeight="1" thickBot="1" x14ac:dyDescent="0.3">
      <c r="A26" s="518"/>
      <c r="B26" s="45"/>
      <c r="C26" s="46"/>
      <c r="D26" s="46"/>
      <c r="E26" s="46"/>
      <c r="F26" s="46"/>
      <c r="G26" s="46"/>
      <c r="H26" s="79"/>
      <c r="I26" s="216"/>
      <c r="J26" s="199"/>
      <c r="K26" s="199"/>
      <c r="L26" s="199"/>
      <c r="M26" s="199"/>
      <c r="N26" s="199"/>
      <c r="O26" s="199"/>
      <c r="P26" s="199"/>
      <c r="Q26" s="217"/>
      <c r="R26" s="198" t="s">
        <v>25</v>
      </c>
    </row>
    <row r="27" spans="1:18" ht="39.950000000000003" customHeight="1" thickBot="1" x14ac:dyDescent="0.3">
      <c r="A27" s="518"/>
      <c r="B27" s="45"/>
      <c r="C27" s="46"/>
      <c r="D27" s="46"/>
      <c r="E27" s="46"/>
      <c r="F27" s="78"/>
      <c r="G27" s="216"/>
      <c r="H27" s="199"/>
      <c r="I27" s="199"/>
      <c r="J27" s="199"/>
      <c r="K27" s="199"/>
      <c r="L27" s="199"/>
      <c r="M27" s="199"/>
      <c r="N27" s="199"/>
      <c r="O27" s="199"/>
      <c r="P27" s="199"/>
      <c r="Q27" s="217"/>
      <c r="R27" s="198" t="s">
        <v>23</v>
      </c>
    </row>
    <row r="28" spans="1:18" ht="39.950000000000003" customHeight="1" thickBot="1" x14ac:dyDescent="0.3">
      <c r="A28" s="518"/>
      <c r="B28" s="45"/>
      <c r="C28" s="46"/>
      <c r="D28" s="77"/>
      <c r="E28" s="216"/>
      <c r="F28" s="199"/>
      <c r="G28" s="199"/>
      <c r="H28" s="199"/>
      <c r="I28" s="199"/>
      <c r="J28" s="199"/>
      <c r="K28" s="199"/>
      <c r="L28" s="199"/>
      <c r="M28" s="199"/>
      <c r="N28" s="199"/>
      <c r="O28" s="199"/>
      <c r="P28" s="199"/>
      <c r="Q28" s="217"/>
      <c r="R28" s="198" t="s">
        <v>16</v>
      </c>
    </row>
    <row r="29" spans="1:18" ht="39.950000000000003" customHeight="1" thickBot="1" x14ac:dyDescent="0.3">
      <c r="A29" s="519"/>
      <c r="B29" s="77"/>
      <c r="C29" s="196" t="s">
        <v>138</v>
      </c>
      <c r="D29" s="199"/>
      <c r="E29" s="191"/>
      <c r="F29" s="191"/>
      <c r="G29" s="191"/>
      <c r="H29" s="191"/>
      <c r="I29" s="191"/>
      <c r="J29" s="191"/>
      <c r="K29" s="191"/>
      <c r="L29" s="191"/>
      <c r="M29" s="191"/>
      <c r="N29" s="191"/>
      <c r="O29" s="191"/>
      <c r="P29" s="191"/>
      <c r="Q29" s="194"/>
      <c r="R29" s="181" t="s">
        <v>137</v>
      </c>
    </row>
    <row r="30" spans="1:18" ht="39.950000000000003" customHeight="1" thickBot="1" x14ac:dyDescent="0.3">
      <c r="A30" s="517" t="s">
        <v>67</v>
      </c>
      <c r="B30" s="40"/>
      <c r="C30" s="41"/>
      <c r="D30" s="41"/>
      <c r="E30" s="61" t="s">
        <v>115</v>
      </c>
      <c r="F30" s="61"/>
      <c r="G30" s="61"/>
      <c r="H30" s="61"/>
      <c r="I30" s="61"/>
      <c r="J30" s="42"/>
      <c r="K30" s="192">
        <f>IF(J31="X",6,IF(H32="X",4,IF(F33="X",2,IF(D34="X",1,0))))</f>
        <v>0</v>
      </c>
      <c r="L30" s="193" t="s">
        <v>14</v>
      </c>
      <c r="M30" s="193"/>
      <c r="N30" s="193"/>
      <c r="O30" s="193"/>
      <c r="P30" s="193"/>
      <c r="Q30" s="193"/>
      <c r="R30" s="44" t="str">
        <f>CONCATENATE(K30," sur 6 points")</f>
        <v>0 sur 6 points</v>
      </c>
    </row>
    <row r="31" spans="1:18" ht="39.950000000000003" customHeight="1" thickBot="1" x14ac:dyDescent="0.3">
      <c r="A31" s="518"/>
      <c r="B31" s="45"/>
      <c r="C31" s="46"/>
      <c r="D31" s="46"/>
      <c r="E31" s="46"/>
      <c r="F31" s="46"/>
      <c r="G31" s="46"/>
      <c r="H31" s="46"/>
      <c r="I31" s="46"/>
      <c r="J31" s="79"/>
      <c r="K31" s="216"/>
      <c r="L31" s="199"/>
      <c r="M31" s="199"/>
      <c r="N31" s="199"/>
      <c r="O31" s="199"/>
      <c r="P31" s="199"/>
      <c r="Q31" s="217"/>
      <c r="R31" s="197" t="s">
        <v>134</v>
      </c>
    </row>
    <row r="32" spans="1:18" ht="39.950000000000003" customHeight="1" thickBot="1" x14ac:dyDescent="0.3">
      <c r="A32" s="518"/>
      <c r="B32" s="45"/>
      <c r="C32" s="46"/>
      <c r="D32" s="46"/>
      <c r="E32" s="46"/>
      <c r="F32" s="46"/>
      <c r="G32" s="46"/>
      <c r="H32" s="79"/>
      <c r="I32" s="216"/>
      <c r="J32" s="199"/>
      <c r="K32" s="199"/>
      <c r="L32" s="199"/>
      <c r="M32" s="199"/>
      <c r="N32" s="199"/>
      <c r="O32" s="199"/>
      <c r="P32" s="199"/>
      <c r="Q32" s="217"/>
      <c r="R32" s="198" t="s">
        <v>23</v>
      </c>
    </row>
    <row r="33" spans="1:23" ht="39.950000000000003" customHeight="1" thickBot="1" x14ac:dyDescent="0.3">
      <c r="A33" s="518"/>
      <c r="B33" s="45"/>
      <c r="C33" s="46"/>
      <c r="D33" s="46"/>
      <c r="E33" s="46"/>
      <c r="F33" s="78"/>
      <c r="G33" s="216"/>
      <c r="H33" s="199"/>
      <c r="I33" s="199"/>
      <c r="J33" s="199"/>
      <c r="K33" s="199"/>
      <c r="L33" s="199"/>
      <c r="M33" s="199"/>
      <c r="N33" s="199"/>
      <c r="O33" s="199"/>
      <c r="P33" s="199"/>
      <c r="Q33" s="217"/>
      <c r="R33" s="198" t="s">
        <v>16</v>
      </c>
    </row>
    <row r="34" spans="1:23" ht="39.950000000000003" customHeight="1" thickBot="1" x14ac:dyDescent="0.3">
      <c r="A34" s="518"/>
      <c r="B34" s="45"/>
      <c r="C34" s="46"/>
      <c r="D34" s="77"/>
      <c r="E34" s="216"/>
      <c r="F34" s="199"/>
      <c r="G34" s="199"/>
      <c r="H34" s="199"/>
      <c r="I34" s="199"/>
      <c r="J34" s="199"/>
      <c r="K34" s="199"/>
      <c r="L34" s="199"/>
      <c r="M34" s="199"/>
      <c r="N34" s="199"/>
      <c r="O34" s="199"/>
      <c r="P34" s="199"/>
      <c r="Q34" s="217"/>
      <c r="R34" s="198" t="s">
        <v>28</v>
      </c>
    </row>
    <row r="35" spans="1:23" ht="39.950000000000003" customHeight="1" thickBot="1" x14ac:dyDescent="0.3">
      <c r="A35" s="519"/>
      <c r="B35" s="77"/>
      <c r="C35" s="196" t="s">
        <v>138</v>
      </c>
      <c r="D35" s="195"/>
      <c r="E35" s="191"/>
      <c r="F35" s="191"/>
      <c r="G35" s="191"/>
      <c r="H35" s="191"/>
      <c r="I35" s="191"/>
      <c r="J35" s="191"/>
      <c r="K35" s="191"/>
      <c r="L35" s="191"/>
      <c r="M35" s="191"/>
      <c r="N35" s="191"/>
      <c r="O35" s="191"/>
      <c r="P35" s="191"/>
      <c r="Q35" s="194"/>
      <c r="R35" s="181" t="s">
        <v>137</v>
      </c>
    </row>
    <row r="36" spans="1:23" ht="39.950000000000003" customHeight="1" thickBot="1" x14ac:dyDescent="0.3">
      <c r="A36" s="517" t="s">
        <v>7</v>
      </c>
      <c r="B36" s="40"/>
      <c r="C36" s="41"/>
      <c r="D36" s="41"/>
      <c r="E36" s="61" t="s">
        <v>115</v>
      </c>
      <c r="F36" s="61"/>
      <c r="G36" s="61"/>
      <c r="H36" s="61"/>
      <c r="I36" s="61"/>
      <c r="J36" s="42"/>
      <c r="K36" s="43">
        <f>IF(J37="X",6,IF(H38="X",4,IF(F39="X",2,IF(D40="X",1,0))))</f>
        <v>0</v>
      </c>
      <c r="L36" s="190" t="s">
        <v>14</v>
      </c>
      <c r="M36" s="190"/>
      <c r="N36" s="190"/>
      <c r="O36" s="190"/>
      <c r="P36" s="190"/>
      <c r="Q36" s="190"/>
      <c r="R36" s="44" t="str">
        <f>CONCATENATE(K36," sur 6 points")</f>
        <v>0 sur 6 points</v>
      </c>
    </row>
    <row r="37" spans="1:23" ht="39.950000000000003" customHeight="1" thickBot="1" x14ac:dyDescent="0.3">
      <c r="A37" s="518"/>
      <c r="B37" s="47"/>
      <c r="C37" s="48"/>
      <c r="D37" s="46"/>
      <c r="E37" s="46"/>
      <c r="F37" s="46"/>
      <c r="G37" s="46"/>
      <c r="H37" s="46"/>
      <c r="I37" s="46"/>
      <c r="J37" s="79"/>
      <c r="K37" s="216"/>
      <c r="L37" s="199"/>
      <c r="M37" s="199"/>
      <c r="N37" s="199"/>
      <c r="O37" s="199"/>
      <c r="P37" s="199"/>
      <c r="Q37" s="217"/>
      <c r="R37" s="197" t="s">
        <v>134</v>
      </c>
    </row>
    <row r="38" spans="1:23" ht="39.950000000000003" customHeight="1" thickBot="1" x14ac:dyDescent="0.3">
      <c r="A38" s="518"/>
      <c r="B38" s="47"/>
      <c r="C38" s="48"/>
      <c r="D38" s="46"/>
      <c r="E38" s="46"/>
      <c r="F38" s="46"/>
      <c r="G38" s="46"/>
      <c r="H38" s="79"/>
      <c r="I38" s="216"/>
      <c r="J38" s="199"/>
      <c r="K38" s="199"/>
      <c r="L38" s="199"/>
      <c r="M38" s="199"/>
      <c r="N38" s="199"/>
      <c r="O38" s="199"/>
      <c r="P38" s="199"/>
      <c r="Q38" s="217"/>
      <c r="R38" s="198" t="s">
        <v>23</v>
      </c>
    </row>
    <row r="39" spans="1:23" ht="39.950000000000003" customHeight="1" thickBot="1" x14ac:dyDescent="0.3">
      <c r="A39" s="518"/>
      <c r="B39" s="47"/>
      <c r="C39" s="48"/>
      <c r="D39" s="46"/>
      <c r="E39" s="46"/>
      <c r="F39" s="78"/>
      <c r="G39" s="216"/>
      <c r="H39" s="199"/>
      <c r="I39" s="199"/>
      <c r="J39" s="199"/>
      <c r="K39" s="199"/>
      <c r="L39" s="199"/>
      <c r="M39" s="199"/>
      <c r="N39" s="199"/>
      <c r="O39" s="199"/>
      <c r="P39" s="199"/>
      <c r="Q39" s="217"/>
      <c r="R39" s="198" t="s">
        <v>16</v>
      </c>
    </row>
    <row r="40" spans="1:23" ht="39.950000000000003" customHeight="1" thickBot="1" x14ac:dyDescent="0.3">
      <c r="A40" s="518"/>
      <c r="B40" s="49"/>
      <c r="C40" s="50"/>
      <c r="D40" s="77"/>
      <c r="E40" s="216"/>
      <c r="F40" s="199"/>
      <c r="G40" s="199"/>
      <c r="H40" s="199"/>
      <c r="I40" s="199"/>
      <c r="J40" s="199"/>
      <c r="K40" s="199"/>
      <c r="L40" s="199"/>
      <c r="M40" s="199"/>
      <c r="N40" s="199"/>
      <c r="O40" s="199"/>
      <c r="P40" s="199"/>
      <c r="Q40" s="217"/>
      <c r="R40" s="198" t="s">
        <v>28</v>
      </c>
    </row>
    <row r="41" spans="1:23" ht="39.950000000000003" customHeight="1" thickBot="1" x14ac:dyDescent="0.3">
      <c r="A41" s="519"/>
      <c r="B41" s="80"/>
      <c r="C41" s="196" t="s">
        <v>138</v>
      </c>
      <c r="D41" s="195"/>
      <c r="E41" s="191"/>
      <c r="F41" s="191"/>
      <c r="G41" s="191"/>
      <c r="H41" s="191"/>
      <c r="I41" s="191"/>
      <c r="J41" s="191"/>
      <c r="K41" s="191"/>
      <c r="L41" s="191"/>
      <c r="M41" s="191"/>
      <c r="N41" s="191"/>
      <c r="O41" s="191"/>
      <c r="P41" s="191"/>
      <c r="Q41" s="194"/>
      <c r="R41" s="181" t="s">
        <v>137</v>
      </c>
    </row>
    <row r="42" spans="1:23" ht="30" customHeight="1" thickBot="1" x14ac:dyDescent="0.3">
      <c r="A42" s="51"/>
      <c r="B42" s="51"/>
      <c r="C42" s="51"/>
      <c r="D42" s="51"/>
      <c r="E42" s="51"/>
      <c r="F42" s="51"/>
      <c r="G42" s="51"/>
      <c r="H42" s="51"/>
      <c r="I42" s="51"/>
      <c r="J42" s="51"/>
      <c r="K42" s="51"/>
      <c r="L42" s="51"/>
      <c r="M42" s="51"/>
      <c r="N42" s="51"/>
      <c r="O42" s="51"/>
      <c r="P42" s="51"/>
      <c r="Q42" s="51"/>
      <c r="R42" s="52">
        <f>+SUM(K36+K30+K24+K18+K12)</f>
        <v>0</v>
      </c>
    </row>
    <row r="43" spans="1:23" s="35" customFormat="1" ht="30" customHeight="1" thickBot="1" x14ac:dyDescent="0.3">
      <c r="A43" s="509" t="s">
        <v>123</v>
      </c>
      <c r="B43" s="510"/>
      <c r="C43" s="510"/>
      <c r="D43" s="510"/>
      <c r="E43" s="510"/>
      <c r="F43" s="510"/>
      <c r="G43" s="510"/>
      <c r="H43" s="510"/>
      <c r="I43" s="510"/>
      <c r="J43" s="510"/>
      <c r="K43" s="510"/>
      <c r="L43" s="510"/>
      <c r="M43" s="189"/>
      <c r="N43" s="189"/>
      <c r="O43" s="189"/>
      <c r="P43" s="189"/>
      <c r="Q43" s="189"/>
      <c r="R43" s="53">
        <f>+R42</f>
        <v>0</v>
      </c>
      <c r="S43" s="37"/>
      <c r="T43" s="37"/>
      <c r="U43" s="37"/>
      <c r="V43" s="37"/>
      <c r="W43" s="37"/>
    </row>
    <row r="44" spans="1:23" s="35" customFormat="1" ht="30" customHeight="1" thickBot="1" x14ac:dyDescent="0.3">
      <c r="A44" s="509" t="s">
        <v>124</v>
      </c>
      <c r="B44" s="510"/>
      <c r="C44" s="510"/>
      <c r="D44" s="510"/>
      <c r="E44" s="510"/>
      <c r="F44" s="510"/>
      <c r="G44" s="510"/>
      <c r="H44" s="510"/>
      <c r="I44" s="510"/>
      <c r="J44" s="510"/>
      <c r="K44" s="510"/>
      <c r="L44" s="510"/>
      <c r="M44" s="189"/>
      <c r="N44" s="189"/>
      <c r="O44" s="189"/>
      <c r="P44" s="189"/>
      <c r="Q44" s="189"/>
      <c r="R44" s="53">
        <f>+R42*2</f>
        <v>0</v>
      </c>
      <c r="S44" s="37"/>
      <c r="T44" s="37"/>
      <c r="U44" s="37"/>
      <c r="V44" s="37"/>
      <c r="W44" s="37"/>
    </row>
    <row r="45" spans="1:23" s="35" customFormat="1" ht="30" customHeight="1" x14ac:dyDescent="0.25">
      <c r="A45" s="511" t="s">
        <v>114</v>
      </c>
      <c r="B45" s="512"/>
      <c r="C45" s="512"/>
      <c r="D45" s="512"/>
      <c r="E45" s="512"/>
      <c r="F45" s="512"/>
      <c r="G45" s="512"/>
      <c r="H45" s="512"/>
      <c r="I45" s="512"/>
      <c r="J45" s="512"/>
      <c r="K45" s="512"/>
      <c r="L45" s="512"/>
      <c r="M45" s="512"/>
      <c r="N45" s="512"/>
      <c r="O45" s="512"/>
      <c r="P45" s="512"/>
      <c r="Q45" s="512"/>
      <c r="R45" s="513"/>
    </row>
    <row r="46" spans="1:23" s="35" customFormat="1" ht="90" customHeight="1" thickBot="1" x14ac:dyDescent="0.3">
      <c r="A46" s="514"/>
      <c r="B46" s="515"/>
      <c r="C46" s="515"/>
      <c r="D46" s="515"/>
      <c r="E46" s="515"/>
      <c r="F46" s="515"/>
      <c r="G46" s="515"/>
      <c r="H46" s="515"/>
      <c r="I46" s="515"/>
      <c r="J46" s="515"/>
      <c r="K46" s="515"/>
      <c r="L46" s="515"/>
      <c r="M46" s="515"/>
      <c r="N46" s="515"/>
      <c r="O46" s="515"/>
      <c r="P46" s="515"/>
      <c r="Q46" s="515"/>
      <c r="R46" s="516"/>
    </row>
    <row r="47" spans="1:23" s="35" customFormat="1" ht="30" customHeight="1" thickBot="1" x14ac:dyDescent="0.3">
      <c r="A47" s="200" t="s">
        <v>33</v>
      </c>
      <c r="B47" s="201"/>
      <c r="C47" s="441"/>
      <c r="D47" s="441"/>
      <c r="E47" s="441"/>
      <c r="F47" s="441"/>
      <c r="G47" s="441"/>
      <c r="H47" s="441"/>
      <c r="I47" s="441"/>
      <c r="J47" s="202" t="s">
        <v>35</v>
      </c>
      <c r="K47" s="203"/>
      <c r="L47" s="204"/>
      <c r="M47" s="204"/>
      <c r="N47" s="441"/>
      <c r="O47" s="441"/>
      <c r="P47" s="441"/>
      <c r="Q47" s="441"/>
      <c r="R47" s="442"/>
    </row>
    <row r="48" spans="1:23" s="35" customFormat="1" ht="18" x14ac:dyDescent="0.25">
      <c r="A48" s="508" t="s">
        <v>34</v>
      </c>
      <c r="B48" s="508"/>
      <c r="C48" s="508"/>
      <c r="D48" s="508"/>
      <c r="E48" s="508"/>
      <c r="F48" s="508"/>
      <c r="G48" s="508"/>
      <c r="H48" s="508"/>
      <c r="I48" s="508"/>
      <c r="J48" s="508" t="s">
        <v>34</v>
      </c>
      <c r="K48" s="508"/>
      <c r="L48" s="508"/>
      <c r="M48" s="508"/>
      <c r="N48" s="508"/>
      <c r="O48" s="508"/>
      <c r="P48" s="508"/>
      <c r="Q48" s="508"/>
      <c r="R48" s="508"/>
    </row>
    <row r="49" spans="1:23" ht="99" customHeight="1" thickBot="1" x14ac:dyDescent="0.3">
      <c r="A49" s="437"/>
      <c r="B49" s="437"/>
      <c r="C49" s="437"/>
      <c r="D49" s="437"/>
      <c r="E49" s="437"/>
      <c r="F49" s="437"/>
      <c r="G49" s="437"/>
      <c r="H49" s="437"/>
      <c r="I49" s="437"/>
      <c r="J49" s="437"/>
      <c r="K49" s="437"/>
      <c r="L49" s="437"/>
      <c r="M49" s="437"/>
      <c r="N49" s="437"/>
      <c r="O49" s="437"/>
      <c r="P49" s="437"/>
      <c r="Q49" s="437"/>
      <c r="R49" s="437"/>
      <c r="S49" s="35"/>
      <c r="T49" s="35"/>
      <c r="U49" s="35"/>
      <c r="V49" s="35"/>
      <c r="W49" s="35"/>
    </row>
    <row r="50" spans="1:23" ht="18.75" x14ac:dyDescent="0.3">
      <c r="A50" s="34"/>
      <c r="B50" s="34"/>
      <c r="C50" s="34"/>
      <c r="D50" s="34"/>
      <c r="E50" s="34"/>
      <c r="F50" s="34"/>
      <c r="G50" s="34"/>
      <c r="H50" s="34"/>
      <c r="I50" s="34"/>
      <c r="J50" s="34"/>
      <c r="K50" s="34"/>
      <c r="L50" s="34"/>
      <c r="M50" s="34"/>
      <c r="N50" s="34"/>
      <c r="O50" s="34"/>
      <c r="P50" s="34"/>
      <c r="Q50" s="34"/>
      <c r="R50" s="34"/>
    </row>
  </sheetData>
  <sheetProtection sheet="1" selectLockedCells="1"/>
  <mergeCells count="29">
    <mergeCell ref="A36:A41"/>
    <mergeCell ref="N47:R47"/>
    <mergeCell ref="A12:A23"/>
    <mergeCell ref="A24:A29"/>
    <mergeCell ref="A30:A35"/>
    <mergeCell ref="A43:L43"/>
    <mergeCell ref="A48:I48"/>
    <mergeCell ref="J48:R48"/>
    <mergeCell ref="A49:I49"/>
    <mergeCell ref="J49:R49"/>
    <mergeCell ref="A44:L44"/>
    <mergeCell ref="A45:R45"/>
    <mergeCell ref="A46:R46"/>
    <mergeCell ref="C47:I47"/>
    <mergeCell ref="A1:R1"/>
    <mergeCell ref="A2:R2"/>
    <mergeCell ref="A3:R3"/>
    <mergeCell ref="A4:J4"/>
    <mergeCell ref="K4:R4"/>
    <mergeCell ref="L7:R7"/>
    <mergeCell ref="A5:G5"/>
    <mergeCell ref="B11:R11"/>
    <mergeCell ref="H5:R5"/>
    <mergeCell ref="A6:G7"/>
    <mergeCell ref="H6:K7"/>
    <mergeCell ref="A8:G8"/>
    <mergeCell ref="H8:R8"/>
    <mergeCell ref="A9:R9"/>
    <mergeCell ref="L6:R6"/>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F68C404-06DA-437E-80B0-ECDCC9718CB6}">
          <x14:formula1>
            <xm:f>Parametres!$A$2</xm:f>
          </x14:formula1>
          <xm:sqref>F15 H14 J13 J25 D22:D23 F21 H20 J19 D34:D35 F33 H32 J31 D40:D41 F39 H38 J37 D16:D17 D28:D29 F27 H26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C31"/>
  <sheetViews>
    <sheetView workbookViewId="0">
      <selection activeCell="A3" sqref="A3"/>
    </sheetView>
  </sheetViews>
  <sheetFormatPr baseColWidth="10" defaultRowHeight="15" x14ac:dyDescent="0.25"/>
  <sheetData>
    <row r="1" spans="1:3" x14ac:dyDescent="0.25">
      <c r="A1" t="s">
        <v>29</v>
      </c>
      <c r="B1" t="s">
        <v>31</v>
      </c>
      <c r="C1" t="s">
        <v>69</v>
      </c>
    </row>
    <row r="2" spans="1:3" x14ac:dyDescent="0.25">
      <c r="A2" t="s">
        <v>30</v>
      </c>
      <c r="B2" t="s">
        <v>32</v>
      </c>
      <c r="C2" t="s">
        <v>70</v>
      </c>
    </row>
    <row r="3" spans="1:3" x14ac:dyDescent="0.25">
      <c r="B3" t="s">
        <v>54</v>
      </c>
      <c r="C3" t="s">
        <v>71</v>
      </c>
    </row>
    <row r="4" spans="1:3" x14ac:dyDescent="0.25">
      <c r="C4" t="s">
        <v>72</v>
      </c>
    </row>
    <row r="5" spans="1:3" x14ac:dyDescent="0.25">
      <c r="C5" t="s">
        <v>73</v>
      </c>
    </row>
    <row r="6" spans="1:3" x14ac:dyDescent="0.25">
      <c r="C6" t="s">
        <v>74</v>
      </c>
    </row>
    <row r="7" spans="1:3" x14ac:dyDescent="0.25">
      <c r="C7" t="s">
        <v>75</v>
      </c>
    </row>
    <row r="8" spans="1:3" x14ac:dyDescent="0.25">
      <c r="C8" t="s">
        <v>76</v>
      </c>
    </row>
    <row r="9" spans="1:3" x14ac:dyDescent="0.25">
      <c r="C9" t="s">
        <v>77</v>
      </c>
    </row>
    <row r="10" spans="1:3" x14ac:dyDescent="0.25">
      <c r="C10" t="s">
        <v>78</v>
      </c>
    </row>
    <row r="11" spans="1:3" x14ac:dyDescent="0.25">
      <c r="C11" t="s">
        <v>79</v>
      </c>
    </row>
    <row r="12" spans="1:3" x14ac:dyDescent="0.25">
      <c r="C12" t="s">
        <v>80</v>
      </c>
    </row>
    <row r="13" spans="1:3" x14ac:dyDescent="0.25">
      <c r="C13" t="s">
        <v>81</v>
      </c>
    </row>
    <row r="14" spans="1:3" x14ac:dyDescent="0.25">
      <c r="C14" t="s">
        <v>82</v>
      </c>
    </row>
    <row r="15" spans="1:3" x14ac:dyDescent="0.25">
      <c r="C15" t="s">
        <v>83</v>
      </c>
    </row>
    <row r="16" spans="1:3" x14ac:dyDescent="0.25">
      <c r="C16" t="s">
        <v>84</v>
      </c>
    </row>
    <row r="17" spans="3:3" x14ac:dyDescent="0.25">
      <c r="C17" t="s">
        <v>85</v>
      </c>
    </row>
    <row r="18" spans="3:3" x14ac:dyDescent="0.25">
      <c r="C18" t="s">
        <v>86</v>
      </c>
    </row>
    <row r="19" spans="3:3" x14ac:dyDescent="0.25">
      <c r="C19" t="s">
        <v>87</v>
      </c>
    </row>
    <row r="20" spans="3:3" x14ac:dyDescent="0.25">
      <c r="C20" t="s">
        <v>88</v>
      </c>
    </row>
    <row r="21" spans="3:3" x14ac:dyDescent="0.25">
      <c r="C21" t="s">
        <v>89</v>
      </c>
    </row>
    <row r="22" spans="3:3" x14ac:dyDescent="0.25">
      <c r="C22" t="s">
        <v>90</v>
      </c>
    </row>
    <row r="23" spans="3:3" x14ac:dyDescent="0.25">
      <c r="C23" t="s">
        <v>91</v>
      </c>
    </row>
    <row r="24" spans="3:3" x14ac:dyDescent="0.25">
      <c r="C24" t="s">
        <v>92</v>
      </c>
    </row>
    <row r="25" spans="3:3" x14ac:dyDescent="0.25">
      <c r="C25" t="s">
        <v>93</v>
      </c>
    </row>
    <row r="26" spans="3:3" x14ac:dyDescent="0.25">
      <c r="C26" t="s">
        <v>94</v>
      </c>
    </row>
    <row r="27" spans="3:3" x14ac:dyDescent="0.25">
      <c r="C27" t="s">
        <v>95</v>
      </c>
    </row>
    <row r="28" spans="3:3" x14ac:dyDescent="0.25">
      <c r="C28" t="s">
        <v>96</v>
      </c>
    </row>
    <row r="29" spans="3:3" x14ac:dyDescent="0.25">
      <c r="C29" t="s">
        <v>97</v>
      </c>
    </row>
    <row r="30" spans="3:3" x14ac:dyDescent="0.25">
      <c r="C30" t="s">
        <v>98</v>
      </c>
    </row>
    <row r="31" spans="3:3" x14ac:dyDescent="0.25">
      <c r="C31"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E31 A</vt:lpstr>
      <vt:lpstr>E31 B</vt:lpstr>
      <vt:lpstr>E32 Bionettoyage</vt:lpstr>
      <vt:lpstr>E32 Habillage</vt:lpstr>
      <vt:lpstr>E32 Qualité et environnement</vt:lpstr>
      <vt:lpstr>Parametres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MULLER;NC</dc:creator>
  <cp:lastModifiedBy>Patricia MULLER</cp:lastModifiedBy>
  <cp:lastPrinted>2025-02-17T17:50:15Z</cp:lastPrinted>
  <dcterms:created xsi:type="dcterms:W3CDTF">2024-05-20T18:50:08Z</dcterms:created>
  <dcterms:modified xsi:type="dcterms:W3CDTF">2025-03-04T21:13:18Z</dcterms:modified>
</cp:coreProperties>
</file>