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voutkina\Documents\GRENOBLE\DIPLOMES\Filières Hygiène\BCP HPS rénové\Evaluation\"/>
    </mc:Choice>
  </mc:AlternateContent>
  <xr:revisionPtr revIDLastSave="0" documentId="8_{16D742EA-2628-4005-A9BF-14D28EE062BD}" xr6:coauthVersionLast="47" xr6:coauthVersionMax="47" xr10:uidLastSave="{00000000-0000-0000-0000-000000000000}"/>
  <bookViews>
    <workbookView xWindow="-120" yWindow="-120" windowWidth="20730" windowHeight="11040" activeTab="4" xr2:uid="{00000000-000D-0000-FFFF-FFFF00000000}"/>
  </bookViews>
  <sheets>
    <sheet name="Présentation des épreuves" sheetId="6" r:id="rId1"/>
    <sheet name="Synthèse" sheetId="5" r:id="rId2"/>
    <sheet name="E31-Partie 1-Nettoyage-Renov" sheetId="1" r:id="rId3"/>
    <sheet name="E31-Partie 1 - Bionettoyage" sheetId="4" r:id="rId4"/>
    <sheet name="E31-Partie 2- Stérilisation" sheetId="2" r:id="rId5"/>
    <sheet name="E2-ORAL" sheetId="3" r:id="rId6"/>
  </sheets>
  <definedNames>
    <definedName name="_xlnm.Print_Titles" localSheetId="5">'E2-ORAL'!$3:$4</definedName>
    <definedName name="_xlnm.Print_Titles" localSheetId="3">'E31-Partie 1 - Bionettoyage'!$3:$4</definedName>
    <definedName name="_xlnm.Print_Titles" localSheetId="2">'E31-Partie 1-Nettoyage-Renov'!$3:$4</definedName>
    <definedName name="_xlnm.Print_Titles" localSheetId="4">'E31-Partie 2- Stérilisation'!$3:$4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 i="2" l="1"/>
  <c r="G6" i="2"/>
  <c r="G16" i="1" l="1"/>
  <c r="G14" i="1"/>
  <c r="G15" i="1"/>
  <c r="G15" i="4"/>
  <c r="G13" i="4"/>
  <c r="G14" i="4"/>
  <c r="G16" i="4" l="1"/>
  <c r="G11" i="4"/>
  <c r="G12" i="4"/>
  <c r="G10" i="4"/>
  <c r="G13" i="1"/>
  <c r="G11" i="1"/>
  <c r="G10" i="1"/>
  <c r="G9" i="1"/>
  <c r="G8" i="1"/>
  <c r="G8" i="4"/>
  <c r="G6" i="4"/>
  <c r="G12" i="1"/>
  <c r="G6" i="1"/>
  <c r="G9" i="2" l="1"/>
  <c r="G23" i="3"/>
  <c r="G27" i="3"/>
  <c r="G32" i="3"/>
  <c r="G17" i="4"/>
  <c r="G31" i="3" l="1"/>
  <c r="G30" i="3"/>
  <c r="G29" i="3"/>
  <c r="G28" i="3"/>
  <c r="G26" i="3"/>
  <c r="G22" i="3"/>
  <c r="G21" i="3"/>
  <c r="G20" i="3"/>
  <c r="G19" i="3"/>
  <c r="G18" i="3"/>
  <c r="G17" i="3"/>
  <c r="G16" i="3"/>
  <c r="G15" i="3"/>
  <c r="G14" i="3"/>
  <c r="G13" i="3"/>
  <c r="G12" i="3"/>
  <c r="G11" i="3"/>
  <c r="G10" i="3"/>
  <c r="G9" i="3"/>
  <c r="G8" i="3"/>
  <c r="G7" i="3"/>
  <c r="G6" i="3"/>
  <c r="G5" i="3"/>
  <c r="G12" i="2"/>
  <c r="G11" i="2"/>
  <c r="G10" i="2"/>
  <c r="G8" i="2"/>
  <c r="G5" i="2"/>
  <c r="G5" i="4"/>
  <c r="G9" i="4"/>
  <c r="G7" i="4"/>
  <c r="G18" i="1"/>
  <c r="G17" i="1"/>
  <c r="G5" i="1"/>
  <c r="G33" i="3" l="1"/>
  <c r="E16" i="5" s="1"/>
  <c r="F16" i="5" s="1"/>
  <c r="G13" i="2"/>
  <c r="E14" i="5" s="1"/>
  <c r="F14" i="5" s="1"/>
  <c r="G18" i="4"/>
  <c r="E13" i="5" s="1"/>
  <c r="F13" i="5" s="1"/>
  <c r="G19" i="1" l="1"/>
  <c r="E12" i="5" s="1"/>
  <c r="F12" i="5" s="1"/>
  <c r="E15" i="5" l="1"/>
  <c r="F15" i="5" s="1"/>
</calcChain>
</file>

<file path=xl/sharedStrings.xml><?xml version="1.0" encoding="utf-8"?>
<sst xmlns="http://schemas.openxmlformats.org/spreadsheetml/2006/main" count="247" uniqueCount="150">
  <si>
    <t>Critère d'évaluation</t>
  </si>
  <si>
    <t>Préparation de l’intervention en fonction du contexte de travail :
- réalisation d’un état des lieux
- choix pertinent des matériels, produits et consommables
- sécurisation de la zone d’intervention</t>
  </si>
  <si>
    <t>Note</t>
  </si>
  <si>
    <t>Mise en ordre des locaux conformément à la commande ou à l’état initial</t>
  </si>
  <si>
    <t>Tri et entretien courant du matériel selon ses caractéristiques.</t>
  </si>
  <si>
    <t>Signalement des dysfonctionnements nécessitant une intervention.</t>
  </si>
  <si>
    <t>Rangement des matériels et consommables dans le respect des règles de sécurité et d’organisation.</t>
  </si>
  <si>
    <t>C1.1 Mettre en œuvre des activités de nettoyage et de remise état des surfaces</t>
  </si>
  <si>
    <t>Préparation des matériels, des produits et autres consommables dans le respect:
- de la méthode prescrite, 
- du niveau de risque de la zone d’intervention,
- de la situation.</t>
  </si>
  <si>
    <t>Ordonnancement de l’intervention dans le respect du protocole</t>
  </si>
  <si>
    <t>Maîtrise de techniques de bionettoyage manuelles et mécanisées</t>
  </si>
  <si>
    <t>Renseignement précis des fiches de traçabilité</t>
  </si>
  <si>
    <t>Tri du matériel textile utilisé dans le respect de la procédure</t>
  </si>
  <si>
    <t>Préparation du matériel en vue de son réemploi</t>
  </si>
  <si>
    <t>Analyse de la demande, des ressources humaines et matérielles, des contraintes, en vue de la mise en œuvre par l’équipe</t>
  </si>
  <si>
    <t>Prise en compte des particularités des membres de l’équipe, notamment des personnes en situation de handicap</t>
  </si>
  <si>
    <t>Organisation des activités de l’équipe adaptée au contexte :
− planification des opérations
− détermination des techniques à mettre en œuvre
− choix des produits et de leur conditionnement
− répartition des activités auprès des membres de l’équipe
− renforcement de l’équipe en cas de besoin</t>
  </si>
  <si>
    <t>Attribution des tâches aux membres de l’équipe en fonction des profils et qualification</t>
  </si>
  <si>
    <t>Supervision efficace du déroulement de l’activité des membres de l’équipe par la vérification des écarts entre travail prescrit et travail réel</t>
  </si>
  <si>
    <t>Remédiation en cours d’activité en fonction des écarts</t>
  </si>
  <si>
    <t>C1.3 
Coordonner des activités de nettoyage, bionettoyage et de remise en état des surfaces</t>
  </si>
  <si>
    <t>C1.3 
Coordonner des activités de nettoyage et de remise en état des surfaces</t>
  </si>
  <si>
    <t>C1.2 
Mettre en œuvre des activités de bionettoyage des surfaces</t>
  </si>
  <si>
    <t>C1.4 
Mettre en œuvre les opérations de retraitement des dispositifs médicaux à stériliser, en assurant la traçabilité</t>
  </si>
  <si>
    <t>Maîtrise des techniques en zone de conditionnement :
− déchargement des laveurs : contrôle des cycles de lavage et des dispositifs médicaux,
− séchage complémentaire si besoin
− recomposition : contrôle, remontage et regroupement des dispositifs médicaux
− conditionnement adapté au dispositif médical et au type de stérilisateur
− stérilisation : chargement du stérilisateur adapté et selon les préconisations en vigueur, sélection du cycle adapté à la charge et lancement</t>
  </si>
  <si>
    <t>Contrôle de la fonctionnalité des équipements de lavage, des thermosoudeuses, des stérilisateurs et autres équipements</t>
  </si>
  <si>
    <t>Réalisation des enregistrements à chaque étape du processus de stérilisation en vue de la traçabilité</t>
  </si>
  <si>
    <t>Contrôle rigoureux et enregistrement des paramètres de l’environnement de travail</t>
  </si>
  <si>
    <t>Total E31 - Partie 1</t>
  </si>
  <si>
    <t>Organisation de l’espace de travail en fonction de l’étape du processus de stérilisation.</t>
  </si>
  <si>
    <t>Total E31 - Partie 2</t>
  </si>
  <si>
    <t>Analyse des situations de travail dans le cadre de son activité professionnelle :
− identification des principaux risques inhérents à la situation professionnelle
− identification des atteintes potentielles à la santé les plus prégnantes</t>
  </si>
  <si>
    <t>Proposition de mesures de prévention aux acteurs de prévention interne :
− identification de l’ensemble des acteurs de prévention interne à l’entreprise
− proposition de mesures de prévention pertinentes au regard des risques encourus
− hiérarchisation des mesures proposées</t>
  </si>
  <si>
    <t>Mise en application des mesures de prévention :
− application des mesures de prévention en vigueur dans l’entreprise
− évaluation des effets des mesures de prévention sur l’activité à des fins d’amélioration</t>
  </si>
  <si>
    <t>Contribution au choix de matériels et équipements dans un but de prévention en prenant en compte les évolutions technologiques</t>
  </si>
  <si>
    <t>Prise en compte des particularités des personnels, notamment en situation de handicap</t>
  </si>
  <si>
    <t>Évaluation objective de la qualité de ses activités et des activités réalisées par l’équipe dans le respect des méthodes et procédures</t>
  </si>
  <si>
    <t>Mise en œuvre d’actions correctives des non-conformités dans la limite de son niveau de responsabilité ou des indications reçues</t>
  </si>
  <si>
    <t>Enregistrement et archivage des activités et des résultats</t>
  </si>
  <si>
    <t>Identification des compétences et qualifications requises au poste de travail</t>
  </si>
  <si>
    <t>Evaluation des compétences des agents</t>
  </si>
  <si>
    <t>Identification des besoins de formation des agents</t>
  </si>
  <si>
    <t>Formation technique des agents en fonction de leur niveau de qualification et de leurs particularités</t>
  </si>
  <si>
    <t>Traitements d’informations de manière adaptée</t>
  </si>
  <si>
    <t>Transmission d'informations utiles dans le respect des liens fonctionnels et hiérarchiques</t>
  </si>
  <si>
    <t>Entretien de la relation avec les interlocuteurs externes dans la limite de ses prérogatives</t>
  </si>
  <si>
    <t>Prise en compte des particularités individuelles, notamment des personnels en situation de handicap</t>
  </si>
  <si>
    <t>Conduite efficace de temps de concertation en réponse à un besoin</t>
  </si>
  <si>
    <t>Gestion, à son niveau, des différends au sein d’une équipe</t>
  </si>
  <si>
    <t>Organisation de l’accueil et de l’intégration des nouveaux membres de l’équipe</t>
  </si>
  <si>
    <t>Arrêté du 13 décembre 2024 portant création de la spécialité « Hygiène, propreté, stérilisation » de baccalauréat professionnel et fixant ses modalités de délivrance</t>
  </si>
  <si>
    <t>Sous-épreuve E 31</t>
  </si>
  <si>
    <t>Conduite des activités de nettoyage, de désinfection et de stérilisation Unités U 31 - Coefficient 10</t>
  </si>
  <si>
    <t>Contribution à la démarche qualité et à la maîtrise des risques professionnels dans le respect des enjeux sociaux et environnementaux. Coefficient 6</t>
  </si>
  <si>
    <t>Finalité de la sous-épreuve
La sous épreuve permet de vérifier que le candidat est capable :
- de conduire et coordonner des activités de nettoyage et de remise en état, de bionettoyage des surfaces ;
- de mettre en œuvre les opérations de retraitement des dispositifs médicaux à stériliser ;</t>
  </si>
  <si>
    <t xml:space="preserve">Finalités et objectifs de l’épreuve :
L’épreuve porte sur les compétences du pôle d’activités 2 : « Contribution à la démarche qualité et à la maîtrise des risques professionnels dans le respect des enjeux sociaux et environnementaux ».
</t>
  </si>
  <si>
    <r>
      <rPr>
        <b/>
        <sz val="12"/>
        <color theme="1"/>
        <rFont val="Calibri"/>
        <family val="2"/>
        <scheme val="minor"/>
      </rPr>
      <t>Compétences évaluées</t>
    </r>
    <r>
      <rPr>
        <sz val="12"/>
        <color theme="1"/>
        <rFont val="Calibri"/>
        <family val="2"/>
        <scheme val="minor"/>
      </rPr>
      <t xml:space="preserve">
La sous épreuve E31 permet d’évaluer les compétences du bloc1 - Conduite d’activités de nettoyage, de désinfection et de stérilisation.
• Mettre en œuvre des activités de nettoyage et de remise en état des surfaces
• Mettre en œuvre des activités de bionettoyage des surfaces
• Coordonner des activités de nettoyage, de bionettoyage et de remise en état des surfaces
• Mettre en œuvre les opérations de retraitement des dispositifs médicaux à stériliser, en assurant la traçabilité</t>
    </r>
  </si>
  <si>
    <r>
      <t xml:space="preserve">Contenus de l’épreuve
Elle est composée de deux parties d’égale importance 
</t>
    </r>
    <r>
      <rPr>
        <b/>
        <sz val="12"/>
        <color theme="1"/>
        <rFont val="Calibri"/>
        <family val="2"/>
        <scheme val="minor"/>
      </rPr>
      <t> Partie 1</t>
    </r>
    <r>
      <rPr>
        <sz val="12"/>
        <color theme="1"/>
        <rFont val="Calibri"/>
        <family val="2"/>
        <scheme val="minor"/>
      </rPr>
      <t xml:space="preserve"> : en contexte professionnel, le candidat met en œuvre et coordonne des activités de nettoyage, de bionettoyage et de remise en état des surfaces.
</t>
    </r>
    <r>
      <rPr>
        <b/>
        <sz val="12"/>
        <color theme="1"/>
        <rFont val="Calibri"/>
        <family val="2"/>
        <scheme val="minor"/>
      </rPr>
      <t> Partie 2</t>
    </r>
    <r>
      <rPr>
        <sz val="12"/>
        <color theme="1"/>
        <rFont val="Calibri"/>
        <family val="2"/>
        <scheme val="minor"/>
      </rPr>
      <t xml:space="preserve"> : en contexte professionnel, le candidat met en œuvre des opérations de retraitement des dispositifs médicaux à stériliser et en assure la traçabilité.
</t>
    </r>
    <r>
      <rPr>
        <sz val="12"/>
        <color theme="1"/>
        <rFont val="Calibri"/>
        <family val="2"/>
        <scheme val="minor"/>
      </rPr>
      <t xml:space="preserve">
</t>
    </r>
  </si>
  <si>
    <t>Mode d’évaluation en CCF
Le contrôle en cours de formation s’appuie sur l’évaluation pratique des activités mises en œuvre en milieu professionnel.
Cette évaluation a lieu en classe de première ou de terminale, pour les candidats de la voie scolaire
L’évaluation se compose de deux parties :</t>
  </si>
  <si>
    <r>
      <t xml:space="preserve">Contenus de l’épreuve 
L’épreuve prend appui sur un dossier élaboré individuellement par le candidat, à partir d’éléments recueillis en milieu professionnel, au cours d’une période de formation en milieu professionnel (PFMP) ou lors d’activités professionnelles réalisées en entreprise de propreté ou au sein d’une équipe de bionettoyage dans un secteur de soin.
Le dossier est composé d’une dizaine de pages, hors annexes. Il présente l’analyse d’une situation professionnelle dans laquelle le candidat se situe en qualité de chef d’équipe. Il est accompagné d’une attestation justifiant de cette période d’activité professionnelle.
</t>
    </r>
    <r>
      <rPr>
        <b/>
        <sz val="12"/>
        <color theme="1"/>
        <rFont val="Calibri"/>
        <family val="2"/>
        <scheme val="minor"/>
      </rPr>
      <t>L’épreuve s’organise en trois temps :
- la présentation du dossier par le candidat, à l’aide d’un support numérique (10 minutes maximum) ;
- un entretien avec les membres de la commission d’évaluation pendant lequel le candidat est amené à justifier et à approfondir les éléments présentés (10 minutes) ;
- la présentation d’une action, sur la base d’un cas fictif élaboré par la commission d’évaluation (10 minutes).</t>
    </r>
    <r>
      <rPr>
        <sz val="12"/>
        <color theme="1"/>
        <rFont val="Calibri"/>
        <family val="2"/>
        <scheme val="minor"/>
      </rPr>
      <t xml:space="preserve">
La commission d’évaluation est constituée d’un enseignant ou formateur de la spécialité, et si possible d’un professionnel ou d’un deuxième enseignant ou formateur de spécialité.
Le contrôle en cours de formation s’appuie sur une situation d’évaluation organisée en centre de formation lors du deuxième semestre de la dernière année de formation.</t>
    </r>
  </si>
  <si>
    <t>Épreuve E2</t>
  </si>
  <si>
    <r>
      <rPr>
        <b/>
        <sz val="12"/>
        <color rgb="FF231F1F"/>
        <rFont val="Calibri"/>
        <family val="2"/>
        <scheme val="minor"/>
      </rPr>
      <t>Compétences évaluées</t>
    </r>
    <r>
      <rPr>
        <sz val="12"/>
        <color rgb="FF231F1F"/>
        <rFont val="Calibri"/>
        <family val="2"/>
        <scheme val="minor"/>
      </rPr>
      <t xml:space="preserve">
L’épreuve permet d’évaluer les compétences du bloc 2 :
• Contribuer à la démarche de prévention des risques professionnels
• Contrôler ses activités et celles d’une équipe dans le cadre de la démarche qualité
• Participer, dans la limite de son niveau de responsabilité, au développement des compétences professionnelles des membres d’une équipe
• Communiquer en situation professionnelle
• Animer une équipe de nettoyage et de bionettoyage
</t>
    </r>
  </si>
  <si>
    <t xml:space="preserve">Total E2 </t>
  </si>
  <si>
    <t>Qualité du support de présentation</t>
  </si>
  <si>
    <t>Respect du temps imparti</t>
  </si>
  <si>
    <t>Présentation du dossier</t>
  </si>
  <si>
    <t>Prestation orale</t>
  </si>
  <si>
    <t>Entretien avec le jury</t>
  </si>
  <si>
    <t>Proposition d'une action face à un cas fictif</t>
  </si>
  <si>
    <t>Compétences orales</t>
  </si>
  <si>
    <t>Compétences</t>
  </si>
  <si>
    <t>Critères d'évaluation</t>
  </si>
  <si>
    <t>/6</t>
  </si>
  <si>
    <t>/10</t>
  </si>
  <si>
    <t>/5</t>
  </si>
  <si>
    <t>/4</t>
  </si>
  <si>
    <t>/20</t>
  </si>
  <si>
    <t>Barème</t>
  </si>
  <si>
    <t>/15</t>
  </si>
  <si>
    <t>/8</t>
  </si>
  <si>
    <t>/2</t>
  </si>
  <si>
    <t>/100</t>
  </si>
  <si>
    <t>/7</t>
  </si>
  <si>
    <r>
      <rPr>
        <sz val="12"/>
        <color rgb="FF00B0F0"/>
        <rFont val="Calibri"/>
        <family val="2"/>
        <scheme val="minor"/>
      </rPr>
      <t>PARTIE 1 (coefficient 5)</t>
    </r>
    <r>
      <rPr>
        <sz val="12"/>
        <color theme="1"/>
        <rFont val="Calibri"/>
        <family val="2"/>
        <scheme val="minor"/>
      </rPr>
      <t xml:space="preserve">
La première partie s’appuie sur la réalisation d’activités exercées en entreprise de</t>
    </r>
    <r>
      <rPr>
        <sz val="12"/>
        <color rgb="FF0070C0"/>
        <rFont val="Calibri"/>
        <family val="2"/>
        <scheme val="minor"/>
      </rPr>
      <t xml:space="preserve"> propreté </t>
    </r>
    <r>
      <rPr>
        <b/>
        <u/>
        <sz val="12"/>
        <color rgb="FFFF0000"/>
        <rFont val="Calibri"/>
        <family val="2"/>
        <scheme val="minor"/>
      </rPr>
      <t>ou</t>
    </r>
    <r>
      <rPr>
        <sz val="12"/>
        <color theme="1"/>
        <rFont val="Calibri"/>
        <family val="2"/>
        <scheme val="minor"/>
      </rPr>
      <t xml:space="preserve"> au sein d’une équipe de</t>
    </r>
    <r>
      <rPr>
        <sz val="12"/>
        <color rgb="FF00B050"/>
        <rFont val="Calibri"/>
        <family val="2"/>
        <scheme val="minor"/>
      </rPr>
      <t xml:space="preserve"> bionettoyage</t>
    </r>
    <r>
      <rPr>
        <sz val="12"/>
        <color theme="1"/>
        <rFont val="Calibri"/>
        <family val="2"/>
        <scheme val="minor"/>
      </rPr>
      <t xml:space="preserve"> dans un établissement de santé.
Elle comprend :
- une évaluation pratique par le tuteur ou le maitre d’apprentissage sur la mise en œuvre des activités pendant l’ensemble de la période de formation en milieu professionnel,
- un entretien avec le professeur/formateur de spécialité et le tuteur ou le maitre d’apprentissage qui doit permettre d’évaluer l’aptitude du candidat à mobiliser des savoirs associés du bloc 1 en lien avec les activités menées.</t>
    </r>
  </si>
  <si>
    <r>
      <t xml:space="preserve">
</t>
    </r>
    <r>
      <rPr>
        <sz val="12"/>
        <color rgb="FFFF00FF"/>
        <rFont val="Calibri"/>
        <family val="2"/>
        <scheme val="minor"/>
      </rPr>
      <t>PARTIE 2 (coefficient 5)</t>
    </r>
    <r>
      <rPr>
        <sz val="12"/>
        <color theme="1"/>
        <rFont val="Calibri"/>
        <family val="2"/>
        <scheme val="minor"/>
      </rPr>
      <t xml:space="preserve">
La deuxième partie s’appuie sur la réalisation d’activités exercées dans un service de stérilisation des dispositifs médicaux. Cette évaluation a lieu en classe de première ou de terminale, pour les candidats de la voie scolaire.
Elle comprend :
- une évaluation pratique par le tuteur ou le maitre d’apprentissage sur la mise en œuvre des activités pendant l’ensemble de la période de formation en milieu professionnel,
- une interrogation orale par le professeur/ formateur de spécialité et le tuteur ou le maitre d’apprentissage qui permet au candidat de justifier des étapes de sa pratique en mobilisant les savoir associés en lien avec les activités menées.</t>
    </r>
  </si>
  <si>
    <t>UTILISATION DU FICHIER</t>
  </si>
  <si>
    <t>E31-Partie 1: choisir l'onglet en fonction du secteur de la PFMP (Nettoyage / Bionettoyage) - Il n'est pas prévu qu'une compétence ne puisse être évaluée et aucun report de point n'est envisagé.</t>
  </si>
  <si>
    <t>Pour l'ensemble des épreuve, le jury positionne le candidat sur un niveau de compétences (un document d'aide à l'évaluation propsoe des descripteurs pour chacune des compétences), par une X dans la case correspondante. ce positionnement génère une note correspondante.</t>
  </si>
  <si>
    <t>Si un message "Erreur" s'affiche dans une case "Note", c'est qu'il y a eu un double positionnement et il convient de bien positionner le niveau de compétence observé pendant et en fin de PFMP.</t>
  </si>
  <si>
    <t>Epreuve</t>
  </si>
  <si>
    <t xml:space="preserve">Nom de l'établissement : </t>
  </si>
  <si>
    <t xml:space="preserve">Adresse: </t>
  </si>
  <si>
    <t xml:space="preserve">Mail : </t>
  </si>
  <si>
    <t>Téléphone:</t>
  </si>
  <si>
    <r>
      <rPr>
        <b/>
        <sz val="11"/>
        <color theme="1"/>
        <rFont val="Calibri"/>
        <family val="2"/>
        <scheme val="minor"/>
      </rPr>
      <t xml:space="preserve">Etablissement de formation </t>
    </r>
    <r>
      <rPr>
        <sz val="11"/>
        <color theme="1"/>
        <rFont val="Calibri"/>
        <family val="2"/>
        <scheme val="minor"/>
      </rPr>
      <t xml:space="preserve">
</t>
    </r>
  </si>
  <si>
    <t>Candidat</t>
  </si>
  <si>
    <t xml:space="preserve">Nom:                                                                                                     </t>
  </si>
  <si>
    <t>Prénom:</t>
  </si>
  <si>
    <t>E31- Partie 1</t>
  </si>
  <si>
    <t>Coefficient</t>
  </si>
  <si>
    <r>
      <rPr>
        <b/>
        <sz val="11"/>
        <color theme="1"/>
        <rFont val="Calibri"/>
        <family val="2"/>
        <scheme val="minor"/>
      </rPr>
      <t>E31- Partie 2</t>
    </r>
    <r>
      <rPr>
        <sz val="11"/>
        <color theme="1"/>
        <rFont val="Calibri"/>
        <family val="2"/>
        <scheme val="minor"/>
      </rPr>
      <t xml:space="preserve">
Stérilisation de DM</t>
    </r>
  </si>
  <si>
    <t>Total E31</t>
  </si>
  <si>
    <t>Niveau de compétence</t>
  </si>
  <si>
    <t xml:space="preserve">NOM et Prénom du candidat :    </t>
  </si>
  <si>
    <t>/12</t>
  </si>
  <si>
    <t>/120</t>
  </si>
  <si>
    <t>Date du CCF</t>
  </si>
  <si>
    <t>Centre de formation</t>
  </si>
  <si>
    <t>Date du CCF:</t>
  </si>
  <si>
    <t xml:space="preserve">E31 
Conduite des activités de nettoyage, de désinfection et de stérilisation </t>
  </si>
  <si>
    <t xml:space="preserve">E2 
 Contribution à la démarche qualité et à la maîtrise des risques professionnels dans le respect des enjeux sociaux et environnementaux. </t>
  </si>
  <si>
    <t>Maîtrise des techniques en zone de lavage :
réception, tri, contrôle et orientation vers la technique de nettoyage adaptée
conduite de la technique de prélavage et de nettoyage adaptée</t>
  </si>
  <si>
    <r>
      <rPr>
        <sz val="10"/>
        <rFont val="Calibri"/>
        <family val="2"/>
      </rPr>
      <t>Analyser une situation professionnelle* et proposer des actions adaptées, argumentées et conformes aux exigences de qualité et de sécurité.</t>
    </r>
    <r>
      <rPr>
        <sz val="10"/>
        <color rgb="FFFF0000"/>
        <rFont val="Calibri"/>
        <family val="2"/>
        <charset val="1"/>
      </rPr>
      <t xml:space="preserve">
</t>
    </r>
    <r>
      <rPr>
        <i/>
        <u/>
        <sz val="10"/>
        <color rgb="FFFF0000"/>
        <rFont val="Calibri"/>
        <family val="2"/>
        <charset val="1"/>
      </rPr>
      <t>*Complémentaire de la situation développéee dans le dossier</t>
    </r>
  </si>
  <si>
    <r>
      <t>APPRECIATION GLOBALE</t>
    </r>
    <r>
      <rPr>
        <sz val="11"/>
        <color theme="1"/>
        <rFont val="Calibri"/>
        <family val="2"/>
        <scheme val="minor"/>
      </rPr>
      <t xml:space="preserve">  (toute note inférieure à 60 doit être justifiée de manière argumentée</t>
    </r>
  </si>
  <si>
    <t xml:space="preserve">EVALUATEURS
Enseignant de spécialité                                                                                                    Professionnel ou enseignant de spécialité
Nom, Prénom et signature                                                                                                Nom, Prénom, fonction et signature
</t>
  </si>
  <si>
    <t xml:space="preserve">EVALUATEURS
Enseignant de spécialité                                                                                                    Entreprise
Nom, Prénom et signature                                                                                                Nom, Prénom et signature du tuteur                                                   Cachet de l'entreprise
</t>
  </si>
  <si>
    <t xml:space="preserve">EVALUATEURS
Enseignant de spécialité                                                               Entreprise
Nom, Prénom et signature                                                          Nom, Prénom et signature du tuteur                         Cachet de l'entreprise
</t>
  </si>
  <si>
    <t>Niveau 1: maitrise très insuffisante  - Niveau 2: maitrise insuffisante (niveau chef d'équipe non atteint)</t>
  </si>
  <si>
    <t>Niveau 3: maitrise satisfaisante (niveau chef d'équipe suffisamment atteint) - Niveau 4: maitrise très satisfaisante (niveau chef d'équipe atteint et forte adaptibilité opérationnelle)</t>
  </si>
  <si>
    <t>C2.3 
Participer, dans la limite de son niveau de responsabilité, au développement des compétences professionnelles des membres d’une équipe</t>
  </si>
  <si>
    <t>C2.2 
Contrôler ses activités et celles d’une équipe dans le cadre de la démarche qualité</t>
  </si>
  <si>
    <t>C2.4
 Communiquer en situation professionnelle</t>
  </si>
  <si>
    <t>C2.5 
Animer une équipe de nettoyage et de bionettoyage</t>
  </si>
  <si>
    <t>C2.1 
Contribuer à la démarche de prévention des risques professionnels</t>
  </si>
  <si>
    <t xml:space="preserve">Etablissement de formation 
</t>
  </si>
  <si>
    <t>*Les questions sont en lien avec le contexte de PFMP et les activités réalisées.</t>
  </si>
  <si>
    <t>*Les questions sont en lien avec le secteur professionnel et les contextes de PFMP</t>
  </si>
  <si>
    <t>Niveau 1: maitrise très insuffisante(réalisation avec de fréquentes erreurs nécessitant un suivi permanent)  - Niveau 2: maitrise insuffisante(capable de réaliser avec quelques erreurs et avec aide) - Niveau 3: maitrise satisfaisante (capable de réaliser sans erreur) - Niveau 4: maitrise très satisfaisante (capable de réaliser sans erreur et de prendre de initiatives)</t>
  </si>
  <si>
    <t>Evaluation orale des savoirs associés (20 minutes)
Justification des étapes de sa pratique en mobilisant les savoirs associés*</t>
  </si>
  <si>
    <t>Evaluation orale des savoirs associés (20 minutes)
Justification des étapes de sa pratique en mobilisant les savoirs associes*</t>
  </si>
  <si>
    <t>Maîtrise de techniques professionnelles manuelles et mécanisées d’entretien courant
Maîtrise de techniques professionnelles manuelles et mécanisées de remise en état</t>
  </si>
  <si>
    <t>Maîtrise des opérations en zone de déchargement des stérilisateurs :
− contrôle des paramètres du cycle de stérilisation
− contrôle de la charge
− étiquetage
− Stockage de dispositifs médicaux
− Distribution de dispositifs médicaux stériles dans le respect des consignes et des circuits</t>
  </si>
  <si>
    <t xml:space="preserve">EVALUATEURS
Enseignant de spécialité                                                                       Entreprise
Nom, Prénom et signature                                                                   Nom, Prénom et signature du tuteur                                Cachet de l'entreprise
</t>
  </si>
  <si>
    <r>
      <t>S1.1 Technologies appliquées (aux opérations de nettoyage et de remise en état).
S1.2 :</t>
    </r>
    <r>
      <rPr>
        <sz val="10"/>
        <rFont val="Calibri"/>
        <family val="2"/>
      </rPr>
      <t xml:space="preserve"> Sciences appliquées aux activités professionnelles. </t>
    </r>
    <r>
      <rPr>
        <sz val="10"/>
        <color rgb="FF231F1F"/>
        <rFont val="Calibri"/>
        <family val="2"/>
      </rPr>
      <t xml:space="preserve">
S1.3 : Environnement professionnel.  </t>
    </r>
    <r>
      <rPr>
        <b/>
        <sz val="10"/>
        <color rgb="FFFF0000"/>
        <rFont val="Calibri"/>
        <family val="2"/>
      </rPr>
      <t xml:space="preserve">
Le nombre de questions et la répartion des savoir associés doivent être adaptés au contexte de l'entreprise, aux activités menées en PFMP.</t>
    </r>
  </si>
  <si>
    <r>
      <t xml:space="preserve">S1.1 Technologi appliquée (aux méthodes de bionettoyage et d'entretien des zones à risque)
S1.2 : Sciences appliquées aux activités professionnelles (microbiologie appliquée)
S1.3 : Environnement professionnel
</t>
    </r>
    <r>
      <rPr>
        <sz val="10"/>
        <color rgb="FFFF0000"/>
        <rFont val="Calibri"/>
        <family val="2"/>
      </rPr>
      <t>Le nombre de questions et la répartion des savoir associés doivent être adaptés au contexte de l'entreprise, aux activités menées en PFMP.</t>
    </r>
  </si>
  <si>
    <r>
      <t xml:space="preserve">S1.1 Technologie appliquée (au secteur de stérilisation).
S1.2 : Sciences appliquées aux activités professionnelles 
 S1.3 : Environnement professionnel 
</t>
    </r>
    <r>
      <rPr>
        <sz val="10"/>
        <color rgb="FFFF0000"/>
        <rFont val="Calibri"/>
        <family val="2"/>
        <scheme val="minor"/>
      </rPr>
      <t>Le nombre de questions et la répartion des savoir associés doivent être adaptés au contexte de l'entreprise, aux activités menées en PFMP.</t>
    </r>
    <r>
      <rPr>
        <sz val="10"/>
        <color theme="1"/>
        <rFont val="Calibri"/>
        <family val="2"/>
        <scheme val="minor"/>
      </rPr>
      <t xml:space="preserve">  </t>
    </r>
    <r>
      <rPr>
        <b/>
        <sz val="10"/>
        <color rgb="FFFF0000"/>
        <rFont val="Calibri"/>
        <family val="2"/>
        <scheme val="minor"/>
      </rPr>
      <t xml:space="preserve">                                </t>
    </r>
  </si>
  <si>
    <t xml:space="preserve">Savoirs associés du bloc 2 en lien avec le dossier </t>
  </si>
  <si>
    <t>Note coefficientée</t>
  </si>
  <si>
    <t>Note /20</t>
  </si>
  <si>
    <t xml:space="preserve">Nettoyage et Rénovation  </t>
  </si>
  <si>
    <t xml:space="preserve">Bionettoyage   </t>
  </si>
  <si>
    <t>E2: la compémentarité des 3 temps de l'épreuve: exposé par le candidat + questionnement par le jury  +  proposition d'action sur la base d'un cas fictif doit permettre d'évaluer l'ensemble des compétences: in'est pas prévu qu'une compétence ne puisse être évaluée et aucun report de point n'est envisagé.</t>
  </si>
  <si>
    <t>E31-Partie 2: Il n'est pas prévu qu'une compétence ne puisse être évaluée et aucun report de points n'est envisagé.</t>
  </si>
  <si>
    <t>Le positionnement n'implique pas que l'ensemble des descripteurs a été évalué: les descripteurs permettent un "profilage" de l'élève et sont des indications sur les situations dans lesquelles il est attendu que les compétences soient mobilisées pendant la formation</t>
  </si>
  <si>
    <t xml:space="preserve">Baccalauréat professionnel _ Hygiène, propreté, stérilisation  
Session 20...                                                                                                                                                  </t>
  </si>
  <si>
    <t>Logo Académie</t>
  </si>
  <si>
    <r>
      <t>Baccalauréat professionnel  - Hygiène, propreté, stérilisation
Epreuve E31</t>
    </r>
    <r>
      <rPr>
        <sz val="11"/>
        <color theme="1"/>
        <rFont val="Marianne"/>
      </rPr>
      <t xml:space="preserve"> - Conduite d’activités de nettoyage, de désinfection et de stérilisation
</t>
    </r>
    <r>
      <rPr>
        <b/>
        <sz val="11"/>
        <color theme="1"/>
        <rFont val="Marianne"/>
      </rPr>
      <t>BLOC 1</t>
    </r>
    <r>
      <rPr>
        <sz val="11"/>
        <color theme="1"/>
        <rFont val="Marianne"/>
      </rPr>
      <t xml:space="preserve">
</t>
    </r>
    <r>
      <rPr>
        <b/>
        <sz val="11"/>
        <color theme="1"/>
        <rFont val="Marianne"/>
      </rPr>
      <t xml:space="preserve">Partie 1 - Nettoyage et remise en état - </t>
    </r>
    <r>
      <rPr>
        <sz val="11"/>
        <color theme="1"/>
        <rFont val="Marianne"/>
      </rPr>
      <t xml:space="preserve">Coefficient  5 </t>
    </r>
    <r>
      <rPr>
        <b/>
        <sz val="11"/>
        <color theme="1"/>
        <rFont val="Marianne"/>
      </rPr>
      <t xml:space="preserve"> 
Contrôle en cours de formation en milieu professionnel (PFMP)                      
Session 202..                                                                                                                                </t>
    </r>
  </si>
  <si>
    <t xml:space="preserve">                                                                                                                         Baccalauréat professionnel - Hygiène, propreté, stérilisation
Epreuve E31 - Conduite d’activités de nettoyage, de désinfection et de stérilisation
Partie 1 - Bionettoyage  - Coefficient 5
Contrôle en cours de formation en milieu professionnel (PFMP)                      
Session 20..     </t>
  </si>
  <si>
    <t xml:space="preserve">Baccalauréat professionnel - Hygiène, propreté, stérilisation
Epreuve E31- Conduite d’activités de nettoyage, de désinfection et de stérilisation
Partie 2 - Coefficient  5 
Conduite d’activités de stérilisation des dispositifs médicaux
     Contrôle en cours de formation en milieu professionnel (PFMP)                      
Session 20..                                                                                                          </t>
  </si>
  <si>
    <r>
      <t xml:space="preserve">Baccalauréat professionnel - Hygiène, propreté, stérilisation
</t>
    </r>
    <r>
      <rPr>
        <sz val="11"/>
        <color theme="1"/>
        <rFont val="Marianne"/>
      </rPr>
      <t>E2 – Contribution à la démarche
qualité et à la maîtrise des risques professionnels dans le respect des enjeux sociaux et environnementaux</t>
    </r>
    <r>
      <rPr>
        <b/>
        <sz val="11"/>
        <color theme="1"/>
        <rFont val="Marianne"/>
      </rPr>
      <t xml:space="preserve">       
    Coefficient 6              
Contrôle en cours de formation en CENTRE DE FORMATION</t>
    </r>
    <r>
      <rPr>
        <b/>
        <i/>
        <sz val="11"/>
        <color theme="1"/>
        <rFont val="Marianne"/>
      </rPr>
      <t xml:space="preserve"> </t>
    </r>
    <r>
      <rPr>
        <b/>
        <sz val="11"/>
        <color theme="1"/>
        <rFont val="Marianne"/>
      </rPr>
      <t xml:space="preserve">  
Session 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</si>
</sst>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font>
      <sz val="11"/>
      <color theme="1"/>
      <name val="Calibri"/>
      <family val="2"/>
      <scheme val="minor"/>
    </font>
    <font>
      <b/>
      <sz val="14"/>
      <color theme="1"/>
      <name val="Calibri"/>
      <family val="2"/>
      <charset val="1"/>
    </font>
    <font>
      <b/>
      <sz val="11"/>
      <color theme="1"/>
      <name val="Calibri"/>
      <family val="2"/>
      <scheme val="minor"/>
    </font>
    <font>
      <sz val="11"/>
      <color theme="1"/>
      <name val="Calibri"/>
      <family val="2"/>
      <charset val="1"/>
      <scheme val="minor"/>
    </font>
    <font>
      <b/>
      <sz val="11"/>
      <color theme="1"/>
      <name val="Calibri"/>
      <family val="2"/>
      <charset val="1"/>
    </font>
    <font>
      <b/>
      <sz val="12"/>
      <color theme="1"/>
      <name val="Calibri"/>
      <family val="2"/>
      <charset val="1"/>
    </font>
    <font>
      <b/>
      <sz val="12"/>
      <color theme="1"/>
      <name val="Calibri"/>
      <family val="2"/>
      <scheme val="minor"/>
    </font>
    <font>
      <b/>
      <sz val="10.5"/>
      <color rgb="FF5B5D60"/>
      <name val="Trebuchet MS"/>
      <family val="2"/>
    </font>
    <font>
      <sz val="12"/>
      <color theme="1"/>
      <name val="Calibri"/>
      <family val="2"/>
      <scheme val="minor"/>
    </font>
    <font>
      <b/>
      <sz val="12"/>
      <color rgb="FF231F1F"/>
      <name val="Arial"/>
      <family val="2"/>
    </font>
    <font>
      <sz val="12"/>
      <color rgb="FF00B0F0"/>
      <name val="Calibri"/>
      <family val="2"/>
      <scheme val="minor"/>
    </font>
    <font>
      <sz val="12"/>
      <color rgb="FF0070C0"/>
      <name val="Calibri"/>
      <family val="2"/>
      <scheme val="minor"/>
    </font>
    <font>
      <sz val="12"/>
      <color rgb="FF00B050"/>
      <name val="Calibri"/>
      <family val="2"/>
      <scheme val="minor"/>
    </font>
    <font>
      <sz val="12"/>
      <color rgb="FFFF00FF"/>
      <name val="Calibri"/>
      <family val="2"/>
      <scheme val="minor"/>
    </font>
    <font>
      <b/>
      <sz val="12"/>
      <color rgb="FF231F1F"/>
      <name val="Calibri"/>
      <family val="2"/>
      <scheme val="minor"/>
    </font>
    <font>
      <sz val="12"/>
      <color rgb="FF231F1F"/>
      <name val="Calibri"/>
      <family val="2"/>
      <scheme val="minor"/>
    </font>
    <font>
      <sz val="10"/>
      <color theme="1"/>
      <name val="Calibri"/>
      <family val="2"/>
      <scheme val="minor"/>
    </font>
    <font>
      <sz val="8"/>
      <name val="Calibri"/>
      <family val="2"/>
      <scheme val="minor"/>
    </font>
    <font>
      <b/>
      <sz val="11"/>
      <color theme="1"/>
      <name val="Arial"/>
      <family val="2"/>
    </font>
    <font>
      <b/>
      <u/>
      <sz val="12"/>
      <color rgb="FFFF0000"/>
      <name val="Calibri"/>
      <family val="2"/>
      <scheme val="minor"/>
    </font>
    <font>
      <sz val="11"/>
      <color rgb="FF00B050"/>
      <name val="Calibri"/>
      <family val="2"/>
      <scheme val="minor"/>
    </font>
    <font>
      <b/>
      <sz val="11"/>
      <color rgb="FF00B050"/>
      <name val="Calibri"/>
      <family val="2"/>
      <scheme val="minor"/>
    </font>
    <font>
      <sz val="12"/>
      <color theme="1"/>
      <name val="Calibri"/>
      <family val="2"/>
      <charset val="1"/>
      <scheme val="minor"/>
    </font>
    <font>
      <b/>
      <sz val="11"/>
      <color theme="1"/>
      <name val="Marianne"/>
    </font>
    <font>
      <b/>
      <sz val="12"/>
      <color theme="1"/>
      <name val="Marianne"/>
    </font>
    <font>
      <sz val="14"/>
      <color theme="1"/>
      <name val="Marianne"/>
    </font>
    <font>
      <sz val="11"/>
      <color theme="1"/>
      <name val="Marianne"/>
    </font>
    <font>
      <sz val="11"/>
      <name val="Calibri"/>
      <family val="2"/>
      <scheme val="minor"/>
    </font>
    <font>
      <sz val="9"/>
      <color theme="1"/>
      <name val="Calibri"/>
      <family val="2"/>
      <charset val="1"/>
      <scheme val="minor"/>
    </font>
    <font>
      <sz val="10"/>
      <color theme="1"/>
      <name val="Calibri"/>
      <family val="2"/>
      <charset val="1"/>
      <scheme val="minor"/>
    </font>
    <font>
      <sz val="11"/>
      <color rgb="FFFF00FF"/>
      <name val="Calibri"/>
      <family val="2"/>
      <scheme val="minor"/>
    </font>
    <font>
      <b/>
      <sz val="10"/>
      <color theme="1"/>
      <name val="Calibri"/>
      <family val="2"/>
      <scheme val="minor"/>
    </font>
    <font>
      <b/>
      <sz val="10"/>
      <name val="Calibri"/>
      <family val="2"/>
      <scheme val="minor"/>
    </font>
    <font>
      <b/>
      <sz val="11"/>
      <name val="Calibri"/>
      <family val="2"/>
      <scheme val="minor"/>
    </font>
    <font>
      <b/>
      <i/>
      <sz val="11"/>
      <color theme="1"/>
      <name val="Marianne"/>
    </font>
    <font>
      <sz val="10"/>
      <color rgb="FF231F1F"/>
      <name val="Calibri"/>
      <family val="2"/>
      <charset val="1"/>
    </font>
    <font>
      <sz val="10"/>
      <color theme="1"/>
      <name val="Calibri"/>
      <family val="2"/>
      <charset val="1"/>
    </font>
    <font>
      <b/>
      <sz val="10"/>
      <color theme="1"/>
      <name val="Calibri"/>
      <family val="2"/>
      <charset val="1"/>
    </font>
    <font>
      <sz val="10"/>
      <color rgb="FF231F1F"/>
      <name val="Calibri"/>
      <family val="2"/>
    </font>
    <font>
      <b/>
      <sz val="10"/>
      <color rgb="FFFF0000"/>
      <name val="Calibri"/>
      <family val="2"/>
    </font>
    <font>
      <sz val="10"/>
      <color rgb="FFFF0000"/>
      <name val="Calibri"/>
      <family val="2"/>
    </font>
    <font>
      <b/>
      <sz val="10"/>
      <color theme="1"/>
      <name val="Calibri"/>
      <family val="2"/>
    </font>
    <font>
      <sz val="10"/>
      <color theme="1"/>
      <name val="Calibri"/>
      <family val="2"/>
    </font>
    <font>
      <sz val="10"/>
      <name val="Calibri"/>
      <family val="2"/>
    </font>
    <font>
      <b/>
      <sz val="11"/>
      <color theme="1"/>
      <name val="Calibri"/>
      <family val="2"/>
      <charset val="1"/>
      <scheme val="minor"/>
    </font>
    <font>
      <b/>
      <sz val="10"/>
      <color theme="1"/>
      <name val="Calibri"/>
      <family val="2"/>
      <charset val="1"/>
      <scheme val="minor"/>
    </font>
    <font>
      <b/>
      <sz val="10"/>
      <color rgb="FFFF0000"/>
      <name val="Calibri"/>
      <family val="2"/>
      <scheme val="minor"/>
    </font>
    <font>
      <sz val="10"/>
      <color rgb="FFFF0000"/>
      <name val="Calibri"/>
      <family val="2"/>
      <scheme val="minor"/>
    </font>
    <font>
      <sz val="10"/>
      <color rgb="FFFF0000"/>
      <name val="Calibri"/>
      <family val="2"/>
      <charset val="1"/>
    </font>
    <font>
      <i/>
      <u/>
      <sz val="10"/>
      <color rgb="FFFF0000"/>
      <name val="Calibri"/>
      <family val="2"/>
      <charset val="1"/>
    </font>
    <font>
      <sz val="10"/>
      <name val="Calibri"/>
      <family val="2"/>
      <scheme val="minor"/>
    </font>
    <font>
      <sz val="10"/>
      <color rgb="FF00B050"/>
      <name val="Calibri"/>
      <family val="2"/>
      <charset val="1"/>
      <scheme val="minor"/>
    </font>
    <font>
      <b/>
      <sz val="11"/>
      <color theme="1"/>
      <name val="Calibri"/>
      <family val="2"/>
    </font>
    <font>
      <b/>
      <sz val="14"/>
      <color rgb="FF0070C0"/>
      <name val="Calibri"/>
      <family val="2"/>
      <scheme val="minor"/>
    </font>
    <font>
      <b/>
      <sz val="14"/>
      <color rgb="FF00B050"/>
      <name val="Calibri"/>
      <family val="2"/>
      <scheme val="minor"/>
    </font>
  </fonts>
  <fills count="12">
    <fill>
      <patternFill patternType="none"/>
    </fill>
    <fill>
      <patternFill patternType="gray125"/>
    </fill>
    <fill>
      <patternFill patternType="solid">
        <fgColor theme="2"/>
        <bgColor indexed="64"/>
      </patternFill>
    </fill>
    <fill>
      <patternFill patternType="solid">
        <fgColor theme="3"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DB95CE"/>
        <bgColor indexed="64"/>
      </patternFill>
    </fill>
    <fill>
      <patternFill patternType="solid">
        <fgColor rgb="FFFFFFCC"/>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top style="medium">
        <color indexed="64"/>
      </top>
      <bottom/>
      <diagonal/>
    </border>
    <border>
      <left/>
      <right style="thin">
        <color indexed="64"/>
      </right>
      <top style="medium">
        <color indexed="64"/>
      </top>
      <bottom style="thin">
        <color indexed="64"/>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auto="1"/>
      </left>
      <right/>
      <top style="thin">
        <color indexed="64"/>
      </top>
      <bottom style="thin">
        <color auto="1"/>
      </bottom>
      <diagonal/>
    </border>
    <border>
      <left style="thin">
        <color auto="1"/>
      </left>
      <right/>
      <top style="thin">
        <color auto="1"/>
      </top>
      <bottom style="medium">
        <color indexed="64"/>
      </bottom>
      <diagonal/>
    </border>
    <border>
      <left style="thin">
        <color indexed="64"/>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thin">
        <color auto="1"/>
      </left>
      <right/>
      <top style="thin">
        <color auto="1"/>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thin">
        <color auto="1"/>
      </right>
      <top/>
      <bottom style="thin">
        <color auto="1"/>
      </bottom>
      <diagonal/>
    </border>
    <border>
      <left style="thin">
        <color auto="1"/>
      </left>
      <right style="medium">
        <color indexed="64"/>
      </right>
      <top style="thin">
        <color indexed="64"/>
      </top>
      <bottom/>
      <diagonal/>
    </border>
    <border>
      <left style="thin">
        <color auto="1"/>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auto="1"/>
      </left>
      <right style="medium">
        <color indexed="64"/>
      </right>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style="medium">
        <color indexed="64"/>
      </top>
      <bottom/>
      <diagonal/>
    </border>
    <border>
      <left style="medium">
        <color indexed="64"/>
      </left>
      <right style="medium">
        <color indexed="64"/>
      </right>
      <top style="thin">
        <color auto="1"/>
      </top>
      <bottom/>
      <diagonal/>
    </border>
    <border>
      <left/>
      <right style="thin">
        <color auto="1"/>
      </right>
      <top style="thin">
        <color auto="1"/>
      </top>
      <bottom/>
      <diagonal/>
    </border>
    <border>
      <left style="thin">
        <color indexed="64"/>
      </left>
      <right style="thin">
        <color indexed="64"/>
      </right>
      <top/>
      <bottom/>
      <diagonal/>
    </border>
    <border>
      <left style="thin">
        <color auto="1"/>
      </left>
      <right/>
      <top/>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auto="1"/>
      </top>
      <bottom style="medium">
        <color indexed="64"/>
      </bottom>
      <diagonal/>
    </border>
    <border>
      <left/>
      <right style="thin">
        <color indexed="64"/>
      </right>
      <top/>
      <bottom style="medium">
        <color indexed="64"/>
      </bottom>
      <diagonal/>
    </border>
  </borders>
  <cellStyleXfs count="1">
    <xf numFmtId="0" fontId="0" fillId="0" borderId="0"/>
  </cellStyleXfs>
  <cellXfs count="375">
    <xf numFmtId="0" fontId="0" fillId="0" borderId="0" xfId="0"/>
    <xf numFmtId="0" fontId="3" fillId="0" borderId="0" xfId="0" applyFont="1"/>
    <xf numFmtId="0" fontId="0" fillId="0" borderId="0" xfId="0" applyAlignment="1">
      <alignment vertical="center"/>
    </xf>
    <xf numFmtId="0" fontId="0" fillId="0" borderId="0" xfId="0" applyAlignment="1">
      <alignment wrapText="1"/>
    </xf>
    <xf numFmtId="0" fontId="0" fillId="0" borderId="0" xfId="0" applyAlignment="1">
      <alignment vertical="top" wrapText="1"/>
    </xf>
    <xf numFmtId="0" fontId="8" fillId="0" borderId="0" xfId="0" applyFont="1"/>
    <xf numFmtId="0" fontId="9" fillId="2" borderId="12" xfId="0" applyFont="1" applyFill="1" applyBorder="1" applyAlignment="1">
      <alignment horizontal="left" vertical="center"/>
    </xf>
    <xf numFmtId="0" fontId="9" fillId="2" borderId="13" xfId="0" applyFont="1" applyFill="1" applyBorder="1" applyAlignment="1">
      <alignment horizontal="left" vertical="center"/>
    </xf>
    <xf numFmtId="0" fontId="8" fillId="2" borderId="13" xfId="0" applyFont="1" applyFill="1" applyBorder="1" applyAlignment="1">
      <alignment vertical="top" wrapText="1"/>
    </xf>
    <xf numFmtId="0" fontId="6" fillId="2" borderId="13" xfId="0" applyFont="1" applyFill="1" applyBorder="1" applyAlignment="1">
      <alignment vertical="top" wrapText="1"/>
    </xf>
    <xf numFmtId="0" fontId="9" fillId="3" borderId="12" xfId="0" applyFont="1" applyFill="1" applyBorder="1" applyAlignment="1">
      <alignment horizontal="center" vertical="center" wrapText="1"/>
    </xf>
    <xf numFmtId="0" fontId="14" fillId="3" borderId="13" xfId="0" applyFont="1" applyFill="1" applyBorder="1" applyAlignment="1">
      <alignment horizontal="left" vertical="center" wrapText="1"/>
    </xf>
    <xf numFmtId="0" fontId="15" fillId="3" borderId="13" xfId="0" applyFont="1" applyFill="1" applyBorder="1" applyAlignment="1">
      <alignment horizontal="left" vertical="center" wrapText="1"/>
    </xf>
    <xf numFmtId="0" fontId="8" fillId="4" borderId="0" xfId="0" applyFont="1" applyFill="1" applyAlignment="1">
      <alignment vertical="top" wrapText="1"/>
    </xf>
    <xf numFmtId="0" fontId="9" fillId="4" borderId="0" xfId="0" applyFont="1" applyFill="1" applyAlignment="1">
      <alignment horizontal="left" vertical="center"/>
    </xf>
    <xf numFmtId="0" fontId="8" fillId="4" borderId="0" xfId="0" applyFont="1" applyFill="1"/>
    <xf numFmtId="0" fontId="6" fillId="4" borderId="0" xfId="0" applyFont="1" applyFill="1" applyAlignment="1">
      <alignment vertical="top" wrapText="1"/>
    </xf>
    <xf numFmtId="0" fontId="16" fillId="0" borderId="0" xfId="0" applyFont="1"/>
    <xf numFmtId="0" fontId="8" fillId="2" borderId="11" xfId="0" applyFont="1" applyFill="1" applyBorder="1" applyAlignment="1">
      <alignment vertical="top" wrapText="1"/>
    </xf>
    <xf numFmtId="0" fontId="20" fillId="0" borderId="0" xfId="0" applyFont="1" applyAlignment="1">
      <alignment horizontal="center"/>
    </xf>
    <xf numFmtId="0" fontId="20" fillId="0" borderId="0" xfId="0" applyFont="1" applyAlignment="1">
      <alignment vertical="center"/>
    </xf>
    <xf numFmtId="0" fontId="0" fillId="0" borderId="0" xfId="0" applyProtection="1">
      <protection locked="0"/>
    </xf>
    <xf numFmtId="0" fontId="0" fillId="0" borderId="0" xfId="0" applyAlignment="1" applyProtection="1">
      <alignment vertical="center"/>
      <protection locked="0"/>
    </xf>
    <xf numFmtId="0" fontId="20" fillId="0" borderId="0" xfId="0" applyFont="1" applyAlignment="1" applyProtection="1">
      <alignment vertical="center"/>
      <protection locked="0"/>
    </xf>
    <xf numFmtId="0" fontId="21" fillId="0" borderId="0" xfId="0" applyFont="1" applyAlignment="1" applyProtection="1">
      <alignment vertical="center"/>
      <protection locked="0"/>
    </xf>
    <xf numFmtId="49" fontId="0" fillId="0" borderId="0" xfId="0" applyNumberFormat="1" applyAlignment="1">
      <alignment horizontal="center" vertical="center"/>
    </xf>
    <xf numFmtId="0" fontId="6" fillId="0" borderId="0" xfId="0" applyFont="1"/>
    <xf numFmtId="0" fontId="0" fillId="0" borderId="0" xfId="0" applyFont="1"/>
    <xf numFmtId="0" fontId="3" fillId="0" borderId="0" xfId="0" applyFont="1" applyProtection="1">
      <protection locked="0"/>
    </xf>
    <xf numFmtId="0" fontId="25" fillId="0" borderId="0" xfId="0" applyFont="1" applyAlignment="1">
      <alignment vertical="center"/>
    </xf>
    <xf numFmtId="0" fontId="18" fillId="0" borderId="19" xfId="0" applyFont="1" applyBorder="1" applyAlignment="1" applyProtection="1">
      <alignment vertical="top"/>
      <protection locked="0"/>
    </xf>
    <xf numFmtId="0" fontId="29" fillId="0" borderId="0" xfId="0" applyFont="1"/>
    <xf numFmtId="0" fontId="33" fillId="0" borderId="0" xfId="0" applyFont="1" applyAlignment="1">
      <alignment horizontal="center" vertical="center"/>
    </xf>
    <xf numFmtId="0" fontId="8" fillId="0" borderId="0" xfId="0" applyFont="1" applyProtection="1">
      <protection locked="0"/>
    </xf>
    <xf numFmtId="0" fontId="12" fillId="0" borderId="0" xfId="0" applyFont="1" applyAlignment="1" applyProtection="1">
      <alignment vertical="center"/>
      <protection locked="0"/>
    </xf>
    <xf numFmtId="0" fontId="28" fillId="0" borderId="0" xfId="0" applyFont="1"/>
    <xf numFmtId="0" fontId="41" fillId="0" borderId="5" xfId="0" applyFont="1" applyBorder="1" applyAlignment="1" applyProtection="1">
      <alignment vertical="center"/>
      <protection locked="0"/>
    </xf>
    <xf numFmtId="0" fontId="41" fillId="0" borderId="9" xfId="0" applyFont="1" applyBorder="1" applyAlignment="1" applyProtection="1">
      <alignment vertical="top"/>
      <protection locked="0"/>
    </xf>
    <xf numFmtId="0" fontId="27" fillId="0" borderId="0" xfId="0" applyFont="1" applyAlignment="1">
      <alignment horizontal="center" vertical="center"/>
    </xf>
    <xf numFmtId="0" fontId="16" fillId="5" borderId="3" xfId="0" applyFont="1" applyFill="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protection locked="0"/>
    </xf>
    <xf numFmtId="0" fontId="16" fillId="0" borderId="3" xfId="0" applyFont="1" applyBorder="1" applyAlignment="1" applyProtection="1">
      <alignment horizontal="center" vertical="center"/>
      <protection locked="0"/>
    </xf>
    <xf numFmtId="0" fontId="16" fillId="0" borderId="29" xfId="0" applyFont="1" applyBorder="1" applyAlignment="1" applyProtection="1">
      <alignment horizontal="center" vertical="center"/>
      <protection locked="0"/>
    </xf>
    <xf numFmtId="0" fontId="29" fillId="0" borderId="8" xfId="0" applyFont="1" applyBorder="1" applyAlignment="1" applyProtection="1">
      <alignment horizontal="center" vertical="center"/>
      <protection locked="0"/>
    </xf>
    <xf numFmtId="0" fontId="29" fillId="0" borderId="1" xfId="0" applyFont="1" applyBorder="1" applyAlignment="1" applyProtection="1">
      <alignment horizontal="center" vertical="center"/>
      <protection locked="0"/>
    </xf>
    <xf numFmtId="0" fontId="29" fillId="0" borderId="3" xfId="0" applyFont="1" applyBorder="1" applyAlignment="1" applyProtection="1">
      <alignment horizontal="center" vertical="center"/>
      <protection locked="0"/>
    </xf>
    <xf numFmtId="0" fontId="29" fillId="0" borderId="26" xfId="0" applyFont="1" applyBorder="1" applyAlignment="1" applyProtection="1">
      <alignment horizontal="center" vertical="center"/>
      <protection locked="0"/>
    </xf>
    <xf numFmtId="0" fontId="29" fillId="0" borderId="47" xfId="0" applyFont="1" applyBorder="1" applyAlignment="1" applyProtection="1">
      <alignment horizontal="center" vertical="center"/>
      <protection locked="0"/>
    </xf>
    <xf numFmtId="0" fontId="29" fillId="8" borderId="56" xfId="0" applyFont="1" applyFill="1" applyBorder="1" applyAlignment="1" applyProtection="1">
      <alignment horizontal="center" vertical="center"/>
    </xf>
    <xf numFmtId="0" fontId="29" fillId="8" borderId="47" xfId="0" applyFont="1" applyFill="1" applyBorder="1" applyAlignment="1" applyProtection="1">
      <alignment horizontal="center" vertical="center" wrapText="1"/>
      <protection locked="0"/>
    </xf>
    <xf numFmtId="0" fontId="29" fillId="8" borderId="54" xfId="0" applyFont="1" applyFill="1" applyBorder="1" applyAlignment="1" applyProtection="1">
      <alignment horizontal="center" vertical="center"/>
    </xf>
    <xf numFmtId="0" fontId="3" fillId="0" borderId="44" xfId="0" applyFont="1" applyBorder="1"/>
    <xf numFmtId="0" fontId="8" fillId="0" borderId="0" xfId="0" applyFont="1" applyAlignment="1" applyProtection="1">
      <alignment wrapText="1"/>
      <protection locked="0"/>
    </xf>
    <xf numFmtId="0" fontId="44" fillId="0" borderId="5" xfId="0" applyFont="1" applyBorder="1" applyAlignment="1" applyProtection="1">
      <alignment vertical="center"/>
      <protection locked="0"/>
    </xf>
    <xf numFmtId="0" fontId="31" fillId="0" borderId="9" xfId="0" applyFont="1" applyBorder="1" applyAlignment="1" applyProtection="1">
      <alignment vertical="top"/>
      <protection locked="0"/>
    </xf>
    <xf numFmtId="0" fontId="23" fillId="0" borderId="44" xfId="0" applyFont="1" applyBorder="1" applyAlignment="1" applyProtection="1">
      <alignment vertical="center"/>
      <protection locked="0"/>
    </xf>
    <xf numFmtId="0" fontId="16" fillId="7" borderId="1" xfId="0" applyFont="1" applyFill="1" applyBorder="1" applyAlignment="1" applyProtection="1">
      <alignment horizontal="center" vertical="center" wrapText="1"/>
      <protection locked="0"/>
    </xf>
    <xf numFmtId="0" fontId="29" fillId="4" borderId="47" xfId="0" applyFont="1" applyFill="1" applyBorder="1" applyAlignment="1" applyProtection="1">
      <alignment horizontal="center" vertical="center"/>
      <protection locked="0"/>
    </xf>
    <xf numFmtId="0" fontId="2" fillId="8" borderId="9" xfId="0" applyFont="1" applyFill="1" applyBorder="1" applyAlignment="1" applyProtection="1">
      <alignment horizontal="right" vertical="center"/>
    </xf>
    <xf numFmtId="0" fontId="22" fillId="0" borderId="5" xfId="0" applyFont="1" applyBorder="1" applyProtection="1">
      <protection locked="0"/>
    </xf>
    <xf numFmtId="0" fontId="23" fillId="8" borderId="5" xfId="0" applyFont="1" applyFill="1" applyBorder="1" applyAlignment="1" applyProtection="1">
      <alignment horizontal="center" vertical="center" wrapText="1"/>
      <protection locked="0"/>
    </xf>
    <xf numFmtId="49" fontId="45" fillId="8" borderId="56" xfId="0" applyNumberFormat="1" applyFont="1" applyFill="1" applyBorder="1" applyAlignment="1" applyProtection="1">
      <alignment horizontal="center" vertical="center"/>
    </xf>
    <xf numFmtId="49" fontId="45" fillId="8" borderId="7" xfId="0" applyNumberFormat="1" applyFont="1" applyFill="1" applyBorder="1" applyAlignment="1" applyProtection="1">
      <alignment horizontal="center" vertical="center"/>
    </xf>
    <xf numFmtId="49" fontId="29" fillId="8" borderId="7" xfId="0" applyNumberFormat="1" applyFont="1" applyFill="1" applyBorder="1" applyAlignment="1" applyProtection="1">
      <alignment horizontal="center" vertical="center"/>
    </xf>
    <xf numFmtId="49" fontId="29" fillId="8" borderId="4" xfId="0" applyNumberFormat="1" applyFont="1" applyFill="1" applyBorder="1" applyAlignment="1" applyProtection="1">
      <alignment horizontal="center" vertical="center"/>
    </xf>
    <xf numFmtId="49" fontId="45" fillId="8" borderId="54" xfId="0" applyNumberFormat="1" applyFont="1" applyFill="1" applyBorder="1" applyAlignment="1" applyProtection="1">
      <alignment horizontal="center" vertical="center"/>
    </xf>
    <xf numFmtId="49" fontId="29" fillId="8" borderId="53" xfId="0" applyNumberFormat="1" applyFont="1" applyFill="1" applyBorder="1" applyAlignment="1" applyProtection="1">
      <alignment horizontal="center" vertical="center"/>
    </xf>
    <xf numFmtId="0" fontId="42" fillId="6" borderId="47" xfId="0" applyFont="1" applyFill="1" applyBorder="1" applyAlignment="1">
      <alignment horizontal="center" vertical="center" wrapText="1"/>
    </xf>
    <xf numFmtId="0" fontId="0" fillId="0" borderId="5" xfId="0" applyFont="1" applyBorder="1" applyProtection="1"/>
    <xf numFmtId="0" fontId="0" fillId="0" borderId="0" xfId="0" applyFont="1" applyProtection="1"/>
    <xf numFmtId="0" fontId="0" fillId="0" borderId="0" xfId="0" applyFont="1" applyBorder="1" applyProtection="1"/>
    <xf numFmtId="0" fontId="0" fillId="0" borderId="16" xfId="0" applyFont="1" applyBorder="1" applyAlignment="1" applyProtection="1">
      <alignment vertical="top" wrapText="1"/>
    </xf>
    <xf numFmtId="0" fontId="0" fillId="0" borderId="0" xfId="0" applyFont="1" applyBorder="1" applyAlignment="1" applyProtection="1">
      <alignment vertical="top" wrapText="1"/>
    </xf>
    <xf numFmtId="0" fontId="0" fillId="0" borderId="18" xfId="0" applyFont="1" applyBorder="1" applyAlignment="1" applyProtection="1">
      <alignment vertical="top" wrapText="1"/>
    </xf>
    <xf numFmtId="0" fontId="0" fillId="0" borderId="16" xfId="0" applyFont="1" applyBorder="1" applyAlignment="1" applyProtection="1">
      <alignment vertical="center"/>
    </xf>
    <xf numFmtId="0" fontId="0" fillId="0" borderId="0" xfId="0" applyFont="1" applyBorder="1" applyAlignment="1" applyProtection="1">
      <alignment vertical="center"/>
    </xf>
    <xf numFmtId="0" fontId="2" fillId="0" borderId="44" xfId="0" applyFont="1" applyBorder="1" applyAlignment="1" applyProtection="1">
      <alignment vertical="top"/>
    </xf>
    <xf numFmtId="0" fontId="30" fillId="0" borderId="0" xfId="0" applyFont="1" applyProtection="1"/>
    <xf numFmtId="0" fontId="38" fillId="0" borderId="20" xfId="0" applyFont="1" applyBorder="1" applyAlignment="1" applyProtection="1">
      <alignment vertical="center" wrapText="1"/>
    </xf>
    <xf numFmtId="0" fontId="38" fillId="0" borderId="21" xfId="0" applyFont="1" applyBorder="1" applyAlignment="1" applyProtection="1">
      <alignment vertical="center" wrapText="1"/>
    </xf>
    <xf numFmtId="0" fontId="42" fillId="0" borderId="21" xfId="0" applyFont="1" applyBorder="1" applyAlignment="1" applyProtection="1">
      <alignment vertical="center" wrapText="1"/>
    </xf>
    <xf numFmtId="0" fontId="42" fillId="0" borderId="58" xfId="0" applyFont="1" applyBorder="1" applyAlignment="1" applyProtection="1">
      <alignment vertical="center" wrapText="1"/>
    </xf>
    <xf numFmtId="0" fontId="42" fillId="9" borderId="20" xfId="0" applyFont="1" applyFill="1" applyBorder="1" applyAlignment="1" applyProtection="1">
      <alignment vertical="center" wrapText="1"/>
    </xf>
    <xf numFmtId="0" fontId="42" fillId="9" borderId="21" xfId="0" applyFont="1" applyFill="1" applyBorder="1" applyAlignment="1" applyProtection="1">
      <alignment vertical="center" wrapText="1"/>
    </xf>
    <xf numFmtId="0" fontId="38" fillId="9" borderId="58" xfId="0" applyFont="1" applyFill="1" applyBorder="1" applyAlignment="1" applyProtection="1">
      <alignment vertical="center" wrapText="1"/>
    </xf>
    <xf numFmtId="0" fontId="52" fillId="0" borderId="16" xfId="0" applyFont="1" applyBorder="1" applyAlignment="1" applyProtection="1">
      <alignment vertical="center" wrapText="1"/>
    </xf>
    <xf numFmtId="0" fontId="38" fillId="0" borderId="50" xfId="0" applyFont="1" applyBorder="1" applyAlignment="1" applyProtection="1">
      <alignment vertical="center" wrapText="1"/>
    </xf>
    <xf numFmtId="0" fontId="2" fillId="6" borderId="9" xfId="0" applyFont="1" applyFill="1" applyBorder="1" applyAlignment="1" applyProtection="1">
      <alignment horizontal="right" vertical="center"/>
    </xf>
    <xf numFmtId="49" fontId="27" fillId="6" borderId="10" xfId="0" applyNumberFormat="1" applyFont="1" applyFill="1" applyBorder="1" applyAlignment="1" applyProtection="1">
      <alignment horizontal="center" vertical="center"/>
    </xf>
    <xf numFmtId="0" fontId="16" fillId="0" borderId="36" xfId="0" applyFont="1" applyBorder="1" applyAlignment="1" applyProtection="1">
      <alignment vertical="center" wrapText="1"/>
    </xf>
    <xf numFmtId="0" fontId="16" fillId="0" borderId="21" xfId="0" applyFont="1" applyBorder="1" applyAlignment="1" applyProtection="1">
      <alignment vertical="center" wrapText="1"/>
    </xf>
    <xf numFmtId="0" fontId="16" fillId="0" borderId="58" xfId="0" applyFont="1" applyBorder="1" applyAlignment="1" applyProtection="1">
      <alignment vertical="center" wrapText="1"/>
    </xf>
    <xf numFmtId="0" fontId="42" fillId="10" borderId="32" xfId="0" applyFont="1" applyFill="1" applyBorder="1" applyAlignment="1" applyProtection="1">
      <alignment vertical="center" wrapText="1"/>
    </xf>
    <xf numFmtId="0" fontId="42" fillId="10" borderId="6" xfId="0" applyFont="1" applyFill="1" applyBorder="1" applyAlignment="1" applyProtection="1">
      <alignment vertical="center" wrapText="1"/>
    </xf>
    <xf numFmtId="0" fontId="38" fillId="10" borderId="2" xfId="0" applyFont="1" applyFill="1" applyBorder="1" applyAlignment="1" applyProtection="1">
      <alignment vertical="center" wrapText="1"/>
    </xf>
    <xf numFmtId="0" fontId="4" fillId="0" borderId="5" xfId="0" applyFont="1" applyBorder="1" applyAlignment="1" applyProtection="1">
      <alignment horizontal="left" vertical="center" wrapText="1"/>
    </xf>
    <xf numFmtId="0" fontId="38" fillId="0" borderId="31" xfId="0" applyFont="1" applyBorder="1" applyAlignment="1" applyProtection="1">
      <alignment vertical="center" wrapText="1"/>
    </xf>
    <xf numFmtId="0" fontId="32" fillId="0" borderId="56" xfId="0" applyFont="1" applyBorder="1" applyAlignment="1" applyProtection="1">
      <alignment horizontal="center" vertical="center"/>
    </xf>
    <xf numFmtId="0" fontId="32" fillId="0" borderId="7" xfId="0" applyFont="1" applyBorder="1" applyAlignment="1" applyProtection="1">
      <alignment horizontal="center" vertical="center"/>
    </xf>
    <xf numFmtId="0" fontId="32" fillId="0" borderId="4" xfId="0" applyFont="1" applyBorder="1" applyAlignment="1" applyProtection="1">
      <alignment horizontal="center" vertical="center"/>
    </xf>
    <xf numFmtId="0" fontId="33" fillId="10" borderId="56" xfId="0" applyFont="1" applyFill="1" applyBorder="1" applyAlignment="1" applyProtection="1">
      <alignment horizontal="center" vertical="center"/>
    </xf>
    <xf numFmtId="0" fontId="33" fillId="10" borderId="7" xfId="0" applyFont="1" applyFill="1" applyBorder="1" applyAlignment="1" applyProtection="1">
      <alignment horizontal="center" vertical="center"/>
    </xf>
    <xf numFmtId="0" fontId="33" fillId="10" borderId="4" xfId="0" applyFont="1" applyFill="1" applyBorder="1" applyAlignment="1" applyProtection="1">
      <alignment horizontal="center" vertical="center"/>
    </xf>
    <xf numFmtId="0" fontId="33" fillId="0" borderId="30" xfId="0" applyFont="1" applyBorder="1" applyAlignment="1" applyProtection="1">
      <alignment horizontal="center" vertical="center"/>
    </xf>
    <xf numFmtId="0" fontId="6" fillId="5" borderId="43" xfId="0" applyFont="1" applyFill="1" applyBorder="1" applyAlignment="1" applyProtection="1">
      <alignment horizontal="center" vertical="center"/>
    </xf>
    <xf numFmtId="0" fontId="33" fillId="0" borderId="59" xfId="0" applyFont="1" applyBorder="1" applyAlignment="1" applyProtection="1">
      <alignment horizontal="center" vertical="center"/>
    </xf>
    <xf numFmtId="0" fontId="16" fillId="0" borderId="36" xfId="0" applyFont="1" applyBorder="1" applyAlignment="1" applyProtection="1">
      <alignment horizontal="left" vertical="center" wrapText="1"/>
    </xf>
    <xf numFmtId="0" fontId="38" fillId="0" borderId="58" xfId="0" applyFont="1" applyBorder="1" applyAlignment="1" applyProtection="1">
      <alignment vertical="center" wrapText="1"/>
    </xf>
    <xf numFmtId="0" fontId="37" fillId="0" borderId="11" xfId="0" applyFont="1" applyBorder="1" applyAlignment="1" applyProtection="1">
      <alignment horizontal="left" vertical="center" wrapText="1"/>
    </xf>
    <xf numFmtId="0" fontId="16" fillId="0" borderId="35" xfId="0" applyFont="1" applyBorder="1" applyAlignment="1" applyProtection="1">
      <alignment horizontal="left" vertical="center" wrapText="1" indent="2"/>
    </xf>
    <xf numFmtId="49" fontId="16" fillId="0" borderId="7" xfId="0" applyNumberFormat="1" applyFont="1" applyFill="1" applyBorder="1" applyAlignment="1" applyProtection="1">
      <alignment horizontal="center" vertical="center"/>
    </xf>
    <xf numFmtId="49" fontId="16" fillId="0" borderId="4" xfId="0" applyNumberFormat="1" applyFont="1" applyFill="1" applyBorder="1" applyAlignment="1" applyProtection="1">
      <alignment horizontal="center" vertical="center"/>
    </xf>
    <xf numFmtId="49" fontId="16" fillId="0" borderId="30" xfId="0" applyNumberFormat="1" applyFont="1" applyFill="1" applyBorder="1" applyAlignment="1" applyProtection="1">
      <alignment horizontal="center" vertical="center"/>
    </xf>
    <xf numFmtId="0" fontId="2" fillId="7" borderId="9" xfId="0" applyFont="1" applyFill="1" applyBorder="1" applyAlignment="1" applyProtection="1">
      <alignment horizontal="center" vertical="center"/>
    </xf>
    <xf numFmtId="49" fontId="0" fillId="7" borderId="10" xfId="0" applyNumberFormat="1" applyFill="1" applyBorder="1" applyAlignment="1" applyProtection="1">
      <alignment horizontal="center" vertical="center"/>
    </xf>
    <xf numFmtId="0" fontId="36" fillId="0" borderId="8" xfId="0" applyFont="1" applyBorder="1" applyAlignment="1" applyProtection="1">
      <alignment vertical="center" wrapText="1"/>
    </xf>
    <xf numFmtId="0" fontId="36" fillId="0" borderId="1" xfId="0" applyFont="1" applyBorder="1" applyAlignment="1" applyProtection="1">
      <alignment vertical="center" wrapText="1"/>
    </xf>
    <xf numFmtId="0" fontId="36" fillId="0" borderId="3" xfId="0" applyFont="1" applyBorder="1" applyAlignment="1" applyProtection="1">
      <alignment vertical="center" wrapText="1"/>
    </xf>
    <xf numFmtId="0" fontId="36" fillId="0" borderId="26" xfId="0" applyFont="1" applyBorder="1" applyAlignment="1" applyProtection="1">
      <alignment vertical="center" wrapText="1"/>
    </xf>
    <xf numFmtId="0" fontId="35" fillId="0" borderId="1" xfId="0" applyFont="1" applyBorder="1" applyAlignment="1" applyProtection="1">
      <alignment vertical="center" wrapText="1"/>
    </xf>
    <xf numFmtId="0" fontId="35" fillId="0" borderId="47" xfId="0" applyFont="1" applyBorder="1" applyAlignment="1" applyProtection="1">
      <alignment vertical="center" wrapText="1"/>
    </xf>
    <xf numFmtId="0" fontId="35" fillId="0" borderId="8" xfId="0" applyFont="1" applyBorder="1" applyAlignment="1" applyProtection="1">
      <alignment vertical="center" wrapText="1"/>
    </xf>
    <xf numFmtId="0" fontId="35" fillId="0" borderId="3" xfId="0" applyFont="1" applyBorder="1" applyAlignment="1" applyProtection="1">
      <alignment vertical="center" wrapText="1"/>
    </xf>
    <xf numFmtId="0" fontId="36" fillId="0" borderId="1" xfId="0" applyFont="1" applyBorder="1" applyAlignment="1" applyProtection="1">
      <alignment horizontal="left" vertical="center" wrapText="1"/>
    </xf>
    <xf numFmtId="0" fontId="40" fillId="0" borderId="47" xfId="0" applyFont="1" applyBorder="1" applyAlignment="1" applyProtection="1">
      <alignment horizontal="left" vertical="center" wrapText="1"/>
    </xf>
    <xf numFmtId="49" fontId="2" fillId="8" borderId="10" xfId="0" applyNumberFormat="1" applyFont="1" applyFill="1" applyBorder="1" applyAlignment="1" applyProtection="1">
      <alignment horizontal="center" vertical="center" wrapText="1"/>
    </xf>
    <xf numFmtId="0" fontId="41" fillId="6" borderId="38" xfId="0" applyFont="1" applyFill="1" applyBorder="1" applyAlignment="1" applyProtection="1">
      <alignment horizontal="center" vertical="center"/>
      <protection hidden="1"/>
    </xf>
    <xf numFmtId="0" fontId="41" fillId="6" borderId="40" xfId="0" applyFont="1" applyFill="1" applyBorder="1" applyAlignment="1" applyProtection="1">
      <alignment horizontal="center" vertical="center"/>
      <protection hidden="1"/>
    </xf>
    <xf numFmtId="0" fontId="41" fillId="6" borderId="41" xfId="0" applyFont="1" applyFill="1" applyBorder="1" applyAlignment="1" applyProtection="1">
      <alignment horizontal="center" vertical="center"/>
      <protection hidden="1"/>
    </xf>
    <xf numFmtId="0" fontId="41" fillId="6" borderId="63" xfId="0" applyFont="1" applyFill="1" applyBorder="1" applyAlignment="1" applyProtection="1">
      <alignment horizontal="center" vertical="center"/>
      <protection hidden="1"/>
    </xf>
    <xf numFmtId="0" fontId="42" fillId="0" borderId="8" xfId="0" applyFont="1" applyBorder="1" applyAlignment="1" applyProtection="1">
      <alignment horizontal="center" vertical="center"/>
      <protection locked="0"/>
    </xf>
    <xf numFmtId="0" fontId="42" fillId="0" borderId="1" xfId="0" applyFont="1" applyBorder="1" applyAlignment="1" applyProtection="1">
      <alignment horizontal="center" vertical="center"/>
      <protection locked="0"/>
    </xf>
    <xf numFmtId="0" fontId="42" fillId="0" borderId="3" xfId="0" applyFont="1" applyBorder="1" applyAlignment="1" applyProtection="1">
      <alignment horizontal="center" vertical="center"/>
      <protection locked="0"/>
    </xf>
    <xf numFmtId="0" fontId="42" fillId="9" borderId="8" xfId="0" applyFont="1" applyFill="1" applyBorder="1" applyAlignment="1" applyProtection="1">
      <alignment horizontal="center" vertical="center"/>
      <protection locked="0"/>
    </xf>
    <xf numFmtId="0" fontId="42" fillId="9" borderId="1" xfId="0" applyFont="1" applyFill="1" applyBorder="1" applyAlignment="1" applyProtection="1">
      <alignment horizontal="center" vertical="center"/>
      <protection locked="0"/>
    </xf>
    <xf numFmtId="0" fontId="42" fillId="9" borderId="3" xfId="0" applyFont="1" applyFill="1" applyBorder="1" applyAlignment="1" applyProtection="1">
      <alignment horizontal="center" vertical="center"/>
      <protection locked="0"/>
    </xf>
    <xf numFmtId="0" fontId="42" fillId="0" borderId="62" xfId="0" applyFont="1" applyBorder="1" applyAlignment="1" applyProtection="1">
      <alignment horizontal="center" vertical="center"/>
      <protection locked="0"/>
    </xf>
    <xf numFmtId="0" fontId="43" fillId="0" borderId="56" xfId="0" applyFont="1" applyBorder="1" applyAlignment="1" applyProtection="1">
      <alignment horizontal="center" vertical="center"/>
      <protection hidden="1"/>
    </xf>
    <xf numFmtId="0" fontId="43" fillId="0" borderId="7" xfId="0" applyFont="1" applyBorder="1" applyAlignment="1" applyProtection="1">
      <alignment horizontal="center" vertical="center"/>
      <protection hidden="1"/>
    </xf>
    <xf numFmtId="0" fontId="43" fillId="0" borderId="4" xfId="0" applyFont="1" applyBorder="1" applyAlignment="1" applyProtection="1">
      <alignment horizontal="center" vertical="center"/>
      <protection hidden="1"/>
    </xf>
    <xf numFmtId="0" fontId="43" fillId="9" borderId="56" xfId="0" applyFont="1" applyFill="1" applyBorder="1" applyAlignment="1" applyProtection="1">
      <alignment horizontal="center" vertical="center"/>
      <protection hidden="1"/>
    </xf>
    <xf numFmtId="0" fontId="43" fillId="9" borderId="7" xfId="0" applyFont="1" applyFill="1" applyBorder="1" applyAlignment="1" applyProtection="1">
      <alignment horizontal="center" vertical="center"/>
      <protection hidden="1"/>
    </xf>
    <xf numFmtId="0" fontId="43" fillId="9" borderId="4" xfId="0" applyFont="1" applyFill="1" applyBorder="1" applyAlignment="1" applyProtection="1">
      <alignment horizontal="center" vertical="center"/>
      <protection hidden="1"/>
    </xf>
    <xf numFmtId="0" fontId="43" fillId="0" borderId="62" xfId="0" applyFont="1" applyBorder="1" applyAlignment="1" applyProtection="1">
      <alignment horizontal="center" vertical="center"/>
      <protection hidden="1"/>
    </xf>
    <xf numFmtId="0" fontId="29" fillId="0" borderId="0" xfId="0" applyFont="1" applyAlignment="1" applyProtection="1">
      <alignment horizontal="left"/>
    </xf>
    <xf numFmtId="0" fontId="51" fillId="0" borderId="0" xfId="0" applyFont="1" applyAlignment="1" applyProtection="1">
      <alignment horizontal="left"/>
    </xf>
    <xf numFmtId="0" fontId="0" fillId="0" borderId="0" xfId="0" applyProtection="1"/>
    <xf numFmtId="0" fontId="27" fillId="0" borderId="0" xfId="0" applyFont="1" applyAlignment="1" applyProtection="1">
      <alignment horizontal="center" vertical="center"/>
    </xf>
    <xf numFmtId="0" fontId="31" fillId="5" borderId="38" xfId="0" applyFont="1" applyFill="1" applyBorder="1" applyAlignment="1" applyProtection="1">
      <alignment horizontal="center" vertical="center"/>
      <protection hidden="1"/>
    </xf>
    <xf numFmtId="0" fontId="31" fillId="5" borderId="40" xfId="0" applyFont="1" applyFill="1" applyBorder="1" applyAlignment="1" applyProtection="1">
      <alignment horizontal="center" vertical="center"/>
      <protection hidden="1"/>
    </xf>
    <xf numFmtId="0" fontId="31" fillId="5" borderId="41" xfId="0" applyFont="1" applyFill="1" applyBorder="1" applyAlignment="1" applyProtection="1">
      <alignment horizontal="center" vertical="center"/>
      <protection hidden="1"/>
    </xf>
    <xf numFmtId="0" fontId="2" fillId="5" borderId="40" xfId="0" applyFont="1" applyFill="1" applyBorder="1" applyAlignment="1" applyProtection="1">
      <alignment horizontal="center" vertical="center"/>
      <protection hidden="1"/>
    </xf>
    <xf numFmtId="0" fontId="2" fillId="5" borderId="55" xfId="0" applyFont="1" applyFill="1" applyBorder="1" applyAlignment="1" applyProtection="1">
      <alignment horizontal="center" vertical="center"/>
      <protection hidden="1"/>
    </xf>
    <xf numFmtId="0" fontId="29" fillId="0" borderId="0" xfId="0" applyFont="1" applyAlignment="1" applyProtection="1">
      <alignment horizontal="left" wrapText="1"/>
    </xf>
    <xf numFmtId="0" fontId="29" fillId="0" borderId="0" xfId="0" applyFont="1" applyProtection="1"/>
    <xf numFmtId="0" fontId="33" fillId="0" borderId="0" xfId="0" applyFont="1" applyAlignment="1" applyProtection="1">
      <alignment horizontal="center" vertical="center"/>
    </xf>
    <xf numFmtId="0" fontId="16" fillId="0" borderId="8" xfId="0" applyFont="1" applyBorder="1" applyAlignment="1" applyProtection="1">
      <alignment horizontal="center" vertical="center"/>
      <protection locked="0"/>
    </xf>
    <xf numFmtId="0" fontId="0" fillId="10" borderId="8" xfId="0" applyFill="1" applyBorder="1" applyAlignment="1" applyProtection="1">
      <alignment horizontal="center" vertical="center"/>
      <protection locked="0"/>
    </xf>
    <xf numFmtId="0" fontId="0" fillId="10" borderId="8" xfId="0" applyFont="1" applyFill="1" applyBorder="1" applyAlignment="1" applyProtection="1">
      <alignment horizontal="center" vertical="center"/>
      <protection locked="0"/>
    </xf>
    <xf numFmtId="0" fontId="0" fillId="10" borderId="1" xfId="0" applyFill="1" applyBorder="1" applyAlignment="1" applyProtection="1">
      <alignment horizontal="center" vertical="center"/>
      <protection locked="0"/>
    </xf>
    <xf numFmtId="0" fontId="0" fillId="10" borderId="1" xfId="0" applyFont="1" applyFill="1" applyBorder="1" applyAlignment="1" applyProtection="1">
      <alignment horizontal="center" vertical="center"/>
      <protection locked="0"/>
    </xf>
    <xf numFmtId="0" fontId="0" fillId="10" borderId="3" xfId="0" applyFill="1" applyBorder="1" applyAlignment="1" applyProtection="1">
      <alignment horizontal="center" vertical="center"/>
      <protection locked="0"/>
    </xf>
    <xf numFmtId="0" fontId="0" fillId="10" borderId="3" xfId="0" applyFont="1" applyFill="1"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29" xfId="0" applyFont="1" applyBorder="1" applyAlignment="1" applyProtection="1">
      <alignment horizontal="center" vertical="center"/>
      <protection locked="0"/>
    </xf>
    <xf numFmtId="0" fontId="16" fillId="7" borderId="40" xfId="0" applyFont="1" applyFill="1" applyBorder="1" applyAlignment="1" applyProtection="1">
      <alignment horizontal="center" vertical="center"/>
      <protection hidden="1"/>
    </xf>
    <xf numFmtId="0" fontId="16" fillId="7" borderId="55" xfId="0" applyFont="1" applyFill="1" applyBorder="1" applyAlignment="1" applyProtection="1">
      <alignment horizontal="center" vertical="center"/>
      <protection hidden="1"/>
    </xf>
    <xf numFmtId="0" fontId="16" fillId="7" borderId="41" xfId="0" applyFont="1" applyFill="1" applyBorder="1" applyAlignment="1" applyProtection="1">
      <alignment horizontal="center" vertical="center"/>
      <protection hidden="1"/>
    </xf>
    <xf numFmtId="0" fontId="3" fillId="0" borderId="44" xfId="0" applyFont="1" applyBorder="1" applyProtection="1"/>
    <xf numFmtId="0" fontId="28" fillId="0" borderId="0" xfId="0" applyFont="1" applyAlignment="1" applyProtection="1">
      <alignment horizontal="left"/>
    </xf>
    <xf numFmtId="0" fontId="28" fillId="0" borderId="0" xfId="0" applyFont="1" applyAlignment="1" applyProtection="1">
      <alignment horizontal="left" wrapText="1"/>
    </xf>
    <xf numFmtId="0" fontId="0" fillId="0" borderId="0" xfId="0" applyAlignment="1" applyProtection="1">
      <alignment horizontal="left"/>
    </xf>
    <xf numFmtId="0" fontId="20" fillId="0" borderId="0" xfId="0" applyFont="1" applyAlignment="1" applyProtection="1">
      <alignment horizontal="left"/>
    </xf>
    <xf numFmtId="0" fontId="8" fillId="0" borderId="0" xfId="0" applyFont="1" applyAlignment="1">
      <alignment horizontal="left" wrapText="1"/>
    </xf>
    <xf numFmtId="0" fontId="37" fillId="0" borderId="25" xfId="0" applyFont="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0" fillId="0" borderId="0" xfId="0" applyFont="1" applyFill="1" applyBorder="1" applyProtection="1"/>
    <xf numFmtId="0" fontId="0" fillId="0" borderId="0" xfId="0" applyFont="1" applyFill="1" applyProtection="1"/>
    <xf numFmtId="0" fontId="0" fillId="0" borderId="0" xfId="0" applyFont="1" applyBorder="1" applyAlignment="1" applyProtection="1">
      <alignment vertical="center" wrapText="1"/>
    </xf>
    <xf numFmtId="0" fontId="0" fillId="0" borderId="18" xfId="0" applyFont="1" applyBorder="1" applyAlignment="1" applyProtection="1">
      <alignment vertical="center" wrapText="1"/>
    </xf>
    <xf numFmtId="0" fontId="2" fillId="0" borderId="16" xfId="0" applyFont="1" applyFill="1" applyBorder="1" applyAlignment="1" applyProtection="1">
      <alignment horizontal="center" vertical="center" wrapText="1"/>
    </xf>
    <xf numFmtId="0" fontId="2" fillId="0" borderId="35" xfId="0" applyFont="1" applyBorder="1" applyAlignment="1" applyProtection="1">
      <alignment horizontal="center" vertical="center"/>
      <protection hidden="1"/>
    </xf>
    <xf numFmtId="0" fontId="2" fillId="0" borderId="55" xfId="0" applyFont="1" applyBorder="1" applyAlignment="1" applyProtection="1">
      <alignment horizontal="center" vertical="center" wrapText="1"/>
      <protection hidden="1"/>
    </xf>
    <xf numFmtId="0" fontId="0" fillId="0" borderId="47" xfId="0" applyFont="1" applyBorder="1" applyAlignment="1" applyProtection="1">
      <alignment vertical="center"/>
      <protection hidden="1"/>
    </xf>
    <xf numFmtId="0" fontId="0" fillId="0" borderId="43" xfId="0" applyFont="1" applyBorder="1" applyAlignment="1" applyProtection="1">
      <alignment wrapText="1"/>
      <protection hidden="1"/>
    </xf>
    <xf numFmtId="0" fontId="50" fillId="0" borderId="63" xfId="0" applyFont="1" applyBorder="1" applyAlignment="1" applyProtection="1">
      <alignment horizontal="center" wrapText="1"/>
      <protection hidden="1"/>
    </xf>
    <xf numFmtId="0" fontId="50" fillId="0" borderId="42" xfId="0" applyFont="1" applyBorder="1" applyAlignment="1" applyProtection="1">
      <alignment horizontal="center" wrapText="1"/>
      <protection hidden="1"/>
    </xf>
    <xf numFmtId="0" fontId="0" fillId="0" borderId="26" xfId="0" applyFont="1" applyBorder="1" applyAlignment="1" applyProtection="1">
      <alignment horizontal="center" vertical="center"/>
      <protection hidden="1"/>
    </xf>
    <xf numFmtId="0" fontId="0" fillId="0" borderId="21" xfId="0" applyFont="1" applyBorder="1" applyAlignment="1" applyProtection="1">
      <alignment horizontal="center" vertical="center" wrapText="1"/>
      <protection hidden="1"/>
    </xf>
    <xf numFmtId="0" fontId="0" fillId="0" borderId="40" xfId="0" applyFont="1" applyBorder="1" applyAlignment="1" applyProtection="1">
      <alignment horizontal="center" vertical="center" wrapText="1"/>
      <protection hidden="1"/>
    </xf>
    <xf numFmtId="0" fontId="6" fillId="0" borderId="67" xfId="0" applyFont="1" applyBorder="1" applyAlignment="1" applyProtection="1">
      <alignment horizontal="center" vertical="center"/>
      <protection hidden="1"/>
    </xf>
    <xf numFmtId="0" fontId="6" fillId="0" borderId="27" xfId="0" applyFont="1" applyBorder="1" applyAlignment="1" applyProtection="1">
      <alignment horizontal="center" vertical="center"/>
      <protection hidden="1"/>
    </xf>
    <xf numFmtId="0" fontId="53" fillId="0" borderId="1" xfId="0" applyFont="1" applyBorder="1" applyAlignment="1" applyProtection="1">
      <alignment horizontal="center" vertical="center"/>
      <protection hidden="1"/>
    </xf>
    <xf numFmtId="0" fontId="6" fillId="0" borderId="9" xfId="0" applyFont="1" applyBorder="1" applyAlignment="1" applyProtection="1">
      <alignment horizontal="center" vertical="center" wrapText="1"/>
      <protection hidden="1"/>
    </xf>
    <xf numFmtId="0" fontId="54" fillId="0" borderId="1" xfId="0" applyFont="1" applyBorder="1" applyAlignment="1" applyProtection="1">
      <alignment horizontal="center" vertical="center"/>
      <protection hidden="1"/>
    </xf>
    <xf numFmtId="0" fontId="6" fillId="0" borderId="35" xfId="0" applyFont="1" applyBorder="1" applyAlignment="1" applyProtection="1">
      <alignment horizontal="center" vertical="center" wrapText="1"/>
      <protection hidden="1"/>
    </xf>
    <xf numFmtId="0" fontId="0" fillId="4" borderId="50" xfId="0" applyFont="1" applyFill="1" applyBorder="1" applyAlignment="1" applyProtection="1">
      <alignment horizontal="left" vertical="center" wrapText="1"/>
    </xf>
    <xf numFmtId="0" fontId="0" fillId="11" borderId="7" xfId="0" applyFont="1" applyFill="1" applyBorder="1" applyProtection="1">
      <protection locked="0"/>
    </xf>
    <xf numFmtId="0" fontId="0" fillId="4" borderId="52" xfId="0" applyFont="1" applyFill="1" applyBorder="1" applyAlignment="1" applyProtection="1">
      <alignment horizontal="left" vertical="center" wrapText="1"/>
      <protection locked="0"/>
    </xf>
    <xf numFmtId="0" fontId="8" fillId="0" borderId="0" xfId="0" applyFont="1" applyAlignment="1">
      <alignment vertical="top" wrapText="1"/>
    </xf>
    <xf numFmtId="0" fontId="0" fillId="0" borderId="47" xfId="0" applyFont="1" applyBorder="1" applyProtection="1">
      <protection locked="0" hidden="1"/>
    </xf>
    <xf numFmtId="0" fontId="0" fillId="0" borderId="62" xfId="0" applyFont="1" applyBorder="1" applyAlignment="1" applyProtection="1">
      <alignment horizontal="center" vertical="center"/>
      <protection locked="0" hidden="1"/>
    </xf>
    <xf numFmtId="0" fontId="0" fillId="0" borderId="26" xfId="0" applyFont="1" applyBorder="1" applyAlignment="1" applyProtection="1">
      <alignment horizontal="center" vertical="center"/>
      <protection locked="0" hidden="1"/>
    </xf>
    <xf numFmtId="0" fontId="23" fillId="6" borderId="44" xfId="0" applyFont="1" applyFill="1" applyBorder="1" applyAlignment="1" applyProtection="1">
      <alignment horizontal="center" vertical="top" wrapText="1"/>
      <protection locked="0"/>
    </xf>
    <xf numFmtId="0" fontId="23" fillId="5" borderId="5" xfId="0" applyFont="1" applyFill="1" applyBorder="1" applyAlignment="1" applyProtection="1">
      <alignment horizontal="center" vertical="top" wrapText="1"/>
      <protection locked="0"/>
    </xf>
    <xf numFmtId="0" fontId="23" fillId="7" borderId="5" xfId="0" applyFont="1" applyFill="1" applyBorder="1" applyAlignment="1" applyProtection="1">
      <alignment horizontal="center" vertical="top" wrapText="1"/>
      <protection locked="0"/>
    </xf>
    <xf numFmtId="0" fontId="29" fillId="0" borderId="8" xfId="0" applyFont="1" applyBorder="1" applyAlignment="1" applyProtection="1">
      <alignment horizontal="center" vertical="center"/>
      <protection hidden="1"/>
    </xf>
    <xf numFmtId="0" fontId="29" fillId="0" borderId="1" xfId="0" applyFont="1" applyBorder="1" applyAlignment="1" applyProtection="1">
      <alignment horizontal="center" vertical="center"/>
      <protection hidden="1"/>
    </xf>
    <xf numFmtId="0" fontId="29" fillId="0" borderId="3" xfId="0" applyFont="1" applyBorder="1" applyAlignment="1" applyProtection="1">
      <alignment horizontal="center" vertical="center"/>
      <protection hidden="1"/>
    </xf>
    <xf numFmtId="0" fontId="29" fillId="0" borderId="26" xfId="0" applyFont="1" applyBorder="1" applyAlignment="1" applyProtection="1">
      <alignment horizontal="center" vertical="center"/>
      <protection hidden="1"/>
    </xf>
    <xf numFmtId="0" fontId="29" fillId="0" borderId="47" xfId="0" applyFont="1" applyBorder="1" applyAlignment="1" applyProtection="1">
      <alignment horizontal="center" vertical="center"/>
      <protection hidden="1"/>
    </xf>
    <xf numFmtId="0" fontId="29" fillId="8" borderId="8" xfId="0" applyFont="1" applyFill="1" applyBorder="1" applyAlignment="1" applyProtection="1">
      <alignment horizontal="center" vertical="center"/>
      <protection hidden="1"/>
    </xf>
    <xf numFmtId="0" fontId="29" fillId="8" borderId="26" xfId="0" applyFont="1" applyFill="1" applyBorder="1" applyAlignment="1" applyProtection="1">
      <alignment horizontal="center" vertical="center"/>
      <protection hidden="1"/>
    </xf>
    <xf numFmtId="0" fontId="3" fillId="0" borderId="0" xfId="0" applyFont="1" applyAlignment="1">
      <alignment horizontal="left" wrapText="1"/>
    </xf>
    <xf numFmtId="0" fontId="7" fillId="0" borderId="0" xfId="0" applyFont="1" applyAlignment="1">
      <alignment horizontal="center" vertical="center"/>
    </xf>
    <xf numFmtId="0" fontId="8" fillId="3" borderId="13" xfId="0" applyFont="1" applyFill="1" applyBorder="1" applyAlignment="1">
      <alignment horizontal="left" vertical="top" wrapText="1"/>
    </xf>
    <xf numFmtId="0" fontId="8" fillId="3" borderId="14" xfId="0" applyFont="1" applyFill="1" applyBorder="1" applyAlignment="1">
      <alignment horizontal="left" vertical="top" wrapText="1"/>
    </xf>
    <xf numFmtId="0" fontId="8" fillId="0" borderId="0" xfId="0" applyFont="1" applyAlignment="1">
      <alignment horizontal="left" wrapText="1"/>
    </xf>
    <xf numFmtId="0" fontId="8" fillId="0" borderId="0" xfId="0" applyFont="1" applyAlignment="1">
      <alignment horizontal="left" vertical="center" wrapText="1"/>
    </xf>
    <xf numFmtId="0" fontId="0" fillId="4" borderId="65" xfId="0" applyFont="1" applyFill="1" applyBorder="1" applyAlignment="1" applyProtection="1">
      <alignment horizontal="left" vertical="center" wrapText="1"/>
    </xf>
    <xf numFmtId="0" fontId="0" fillId="4" borderId="66" xfId="0" applyFont="1" applyFill="1" applyBorder="1" applyAlignment="1" applyProtection="1">
      <alignment horizontal="left" vertical="center" wrapText="1"/>
    </xf>
    <xf numFmtId="0" fontId="0" fillId="0" borderId="17" xfId="0" applyFont="1" applyBorder="1" applyAlignment="1" applyProtection="1">
      <alignment horizontal="center" vertical="center" wrapText="1"/>
    </xf>
    <xf numFmtId="0" fontId="0" fillId="0" borderId="48" xfId="0" applyFont="1" applyBorder="1" applyAlignment="1" applyProtection="1">
      <alignment horizontal="center" vertical="center" wrapText="1"/>
    </xf>
    <xf numFmtId="0" fontId="6" fillId="0" borderId="5" xfId="0" applyFont="1" applyBorder="1" applyAlignment="1" applyProtection="1">
      <alignment horizontal="left" vertical="center" wrapText="1"/>
    </xf>
    <xf numFmtId="0" fontId="6" fillId="0" borderId="9" xfId="0" applyFont="1" applyBorder="1" applyAlignment="1" applyProtection="1">
      <alignment horizontal="left" vertical="center" wrapText="1"/>
    </xf>
    <xf numFmtId="0" fontId="6" fillId="0" borderId="10" xfId="0" applyFont="1" applyBorder="1" applyAlignment="1" applyProtection="1">
      <alignment horizontal="left" vertical="center" wrapText="1"/>
    </xf>
    <xf numFmtId="0" fontId="0" fillId="0" borderId="37" xfId="0" applyFont="1" applyBorder="1" applyAlignment="1" applyProtection="1">
      <alignment horizontal="left" vertical="center" wrapText="1"/>
    </xf>
    <xf numFmtId="0" fontId="0" fillId="0" borderId="45" xfId="0" applyFont="1" applyBorder="1" applyAlignment="1" applyProtection="1">
      <alignment vertical="center" wrapText="1"/>
    </xf>
    <xf numFmtId="0" fontId="0" fillId="0" borderId="37" xfId="0" applyFont="1" applyBorder="1" applyAlignment="1" applyProtection="1">
      <alignment vertical="center" wrapText="1"/>
    </xf>
    <xf numFmtId="0" fontId="2" fillId="0" borderId="16" xfId="0" applyFont="1" applyBorder="1" applyAlignment="1" applyProtection="1">
      <alignment horizontal="center" vertical="center" wrapText="1"/>
    </xf>
    <xf numFmtId="0" fontId="2" fillId="0" borderId="17" xfId="0" applyFont="1" applyBorder="1" applyAlignment="1" applyProtection="1">
      <alignment horizontal="center" vertical="center" wrapText="1"/>
    </xf>
    <xf numFmtId="0" fontId="24" fillId="3" borderId="5" xfId="0" applyFont="1" applyFill="1" applyBorder="1" applyAlignment="1" applyProtection="1">
      <alignment horizontal="center" vertical="center" wrapText="1"/>
    </xf>
    <xf numFmtId="0" fontId="24" fillId="3" borderId="9" xfId="0" applyFont="1" applyFill="1" applyBorder="1" applyAlignment="1" applyProtection="1">
      <alignment horizontal="center" vertical="center" wrapText="1"/>
    </xf>
    <xf numFmtId="0" fontId="0" fillId="0" borderId="44" xfId="0" applyFont="1" applyBorder="1" applyAlignment="1" applyProtection="1">
      <alignment horizontal="left" vertical="top" wrapText="1"/>
    </xf>
    <xf numFmtId="0" fontId="0" fillId="0" borderId="19" xfId="0" applyFont="1" applyBorder="1" applyAlignment="1" applyProtection="1">
      <alignment horizontal="left" vertical="top" wrapText="1"/>
    </xf>
    <xf numFmtId="0" fontId="0" fillId="0" borderId="15" xfId="0" applyFont="1" applyBorder="1" applyAlignment="1" applyProtection="1">
      <alignment horizontal="left" vertical="top" wrapText="1"/>
    </xf>
    <xf numFmtId="0" fontId="0" fillId="0" borderId="33" xfId="0" applyFont="1" applyBorder="1" applyAlignment="1" applyProtection="1">
      <alignment horizontal="center" vertical="center" wrapText="1"/>
      <protection hidden="1"/>
    </xf>
    <xf numFmtId="0" fontId="0" fillId="0" borderId="34" xfId="0" applyFont="1" applyBorder="1" applyAlignment="1" applyProtection="1">
      <alignment horizontal="center" vertical="center" wrapText="1"/>
      <protection hidden="1"/>
    </xf>
    <xf numFmtId="0" fontId="0" fillId="0" borderId="36" xfId="0" applyFont="1" applyBorder="1" applyAlignment="1" applyProtection="1">
      <alignment horizontal="center" vertical="center" wrapText="1"/>
      <protection hidden="1"/>
    </xf>
    <xf numFmtId="0" fontId="0" fillId="0" borderId="0" xfId="0" applyFont="1" applyBorder="1" applyAlignment="1" applyProtection="1">
      <alignment horizontal="left" vertical="top" wrapText="1"/>
    </xf>
    <xf numFmtId="0" fontId="0" fillId="0" borderId="18" xfId="0" applyFont="1" applyBorder="1" applyAlignment="1" applyProtection="1">
      <alignment horizontal="left" vertical="top" wrapText="1"/>
    </xf>
    <xf numFmtId="0" fontId="2" fillId="0" borderId="19" xfId="0" applyFont="1" applyBorder="1" applyAlignment="1" applyProtection="1">
      <alignment horizontal="left" vertical="center"/>
    </xf>
    <xf numFmtId="0" fontId="2" fillId="0" borderId="15" xfId="0" applyFont="1" applyBorder="1" applyAlignment="1" applyProtection="1">
      <alignment horizontal="left" vertical="center"/>
    </xf>
    <xf numFmtId="0" fontId="0" fillId="0" borderId="0" xfId="0" applyFont="1" applyBorder="1" applyAlignment="1" applyProtection="1">
      <alignment horizontal="center" vertical="center"/>
    </xf>
    <xf numFmtId="0" fontId="0" fillId="0" borderId="18" xfId="0" applyFont="1" applyBorder="1" applyAlignment="1" applyProtection="1">
      <alignment horizontal="center" vertical="center"/>
    </xf>
    <xf numFmtId="0" fontId="24" fillId="4" borderId="5" xfId="0" applyFont="1" applyFill="1" applyBorder="1" applyAlignment="1" applyProtection="1">
      <alignment horizontal="center" vertical="top" wrapText="1"/>
    </xf>
    <xf numFmtId="0" fontId="24" fillId="4" borderId="9" xfId="0" applyFont="1" applyFill="1" applyBorder="1" applyAlignment="1" applyProtection="1">
      <alignment horizontal="center" vertical="top" wrapText="1"/>
    </xf>
    <xf numFmtId="0" fontId="24" fillId="4" borderId="10" xfId="0" applyFont="1" applyFill="1" applyBorder="1" applyAlignment="1" applyProtection="1">
      <alignment horizontal="center" vertical="top" wrapText="1"/>
    </xf>
    <xf numFmtId="0" fontId="0" fillId="0" borderId="0" xfId="0" applyFont="1" applyBorder="1" applyAlignment="1" applyProtection="1">
      <alignment horizontal="center" vertical="top" wrapText="1"/>
    </xf>
    <xf numFmtId="0" fontId="2" fillId="2" borderId="40" xfId="0" applyFont="1" applyFill="1" applyBorder="1" applyAlignment="1" applyProtection="1">
      <alignment horizontal="center" vertical="center" wrapText="1"/>
      <protection locked="0"/>
    </xf>
    <xf numFmtId="0" fontId="2" fillId="2" borderId="64" xfId="0" applyFont="1" applyFill="1" applyBorder="1" applyAlignment="1" applyProtection="1">
      <alignment horizontal="center" vertical="center" wrapText="1"/>
      <protection locked="0"/>
    </xf>
    <xf numFmtId="0" fontId="2" fillId="2" borderId="21" xfId="0" applyFont="1" applyFill="1" applyBorder="1" applyAlignment="1" applyProtection="1">
      <alignment horizontal="center" vertical="center" wrapText="1"/>
      <protection locked="0"/>
    </xf>
    <xf numFmtId="0" fontId="0" fillId="0" borderId="5" xfId="0" applyFont="1" applyBorder="1" applyAlignment="1" applyProtection="1">
      <alignment horizontal="center" vertical="center"/>
    </xf>
    <xf numFmtId="0" fontId="0" fillId="0" borderId="19" xfId="0" applyFont="1" applyBorder="1" applyAlignment="1" applyProtection="1">
      <alignment horizontal="center" vertical="center"/>
    </xf>
    <xf numFmtId="0" fontId="0" fillId="0" borderId="15" xfId="0" applyFont="1" applyBorder="1" applyAlignment="1" applyProtection="1">
      <alignment horizontal="center" vertical="center"/>
    </xf>
    <xf numFmtId="0" fontId="2" fillId="4" borderId="44" xfId="0" applyFont="1" applyFill="1" applyBorder="1" applyAlignment="1" applyProtection="1">
      <alignment horizontal="left" wrapText="1"/>
    </xf>
    <xf numFmtId="0" fontId="2" fillId="4" borderId="15" xfId="0" applyFont="1" applyFill="1" applyBorder="1" applyAlignment="1" applyProtection="1">
      <alignment horizontal="left" wrapText="1"/>
    </xf>
    <xf numFmtId="0" fontId="0" fillId="0" borderId="17" xfId="0" applyFont="1" applyBorder="1" applyProtection="1"/>
    <xf numFmtId="0" fontId="0" fillId="0" borderId="27" xfId="0" applyFont="1" applyBorder="1" applyProtection="1"/>
    <xf numFmtId="0" fontId="43" fillId="0" borderId="53" xfId="0" applyFont="1" applyBorder="1" applyAlignment="1" applyProtection="1">
      <alignment horizontal="center" vertical="center"/>
      <protection hidden="1"/>
    </xf>
    <xf numFmtId="0" fontId="43" fillId="0" borderId="54" xfId="0" applyFont="1" applyBorder="1" applyAlignment="1" applyProtection="1">
      <alignment horizontal="center" vertical="center"/>
      <protection hidden="1"/>
    </xf>
    <xf numFmtId="0" fontId="41" fillId="6" borderId="47" xfId="0" applyFont="1" applyFill="1" applyBorder="1" applyAlignment="1" applyProtection="1">
      <alignment horizontal="center" vertical="center"/>
      <protection hidden="1"/>
    </xf>
    <xf numFmtId="0" fontId="41" fillId="6" borderId="26" xfId="0" applyFont="1" applyFill="1" applyBorder="1" applyAlignment="1" applyProtection="1">
      <alignment horizontal="center" vertical="center"/>
      <protection hidden="1"/>
    </xf>
    <xf numFmtId="0" fontId="42" fillId="0" borderId="47" xfId="0" applyFont="1" applyBorder="1" applyAlignment="1" applyProtection="1">
      <alignment horizontal="center" vertical="center"/>
      <protection locked="0"/>
    </xf>
    <xf numFmtId="0" fontId="42" fillId="0" borderId="26" xfId="0" applyFont="1" applyBorder="1" applyAlignment="1" applyProtection="1">
      <alignment horizontal="center" vertical="center"/>
      <protection locked="0"/>
    </xf>
    <xf numFmtId="0" fontId="29" fillId="0" borderId="0" xfId="0" applyFont="1" applyAlignment="1" applyProtection="1">
      <alignment horizontal="left" wrapText="1"/>
    </xf>
    <xf numFmtId="0" fontId="29" fillId="0" borderId="0" xfId="0" applyFont="1" applyProtection="1"/>
    <xf numFmtId="0" fontId="23" fillId="4" borderId="9" xfId="0" applyFont="1" applyFill="1" applyBorder="1" applyAlignment="1">
      <alignment horizontal="center" vertical="top" wrapText="1"/>
    </xf>
    <xf numFmtId="0" fontId="23" fillId="4" borderId="10" xfId="0" applyFont="1" applyFill="1" applyBorder="1" applyAlignment="1">
      <alignment horizontal="center" vertical="top" wrapText="1"/>
    </xf>
    <xf numFmtId="0" fontId="42" fillId="6" borderId="42" xfId="0" applyFont="1" applyFill="1" applyBorder="1" applyAlignment="1" applyProtection="1">
      <alignment horizontal="center" vertical="center"/>
    </xf>
    <xf numFmtId="0" fontId="42" fillId="6" borderId="46" xfId="0" applyFont="1" applyFill="1" applyBorder="1" applyAlignment="1" applyProtection="1">
      <alignment horizontal="center" vertical="center"/>
    </xf>
    <xf numFmtId="0" fontId="29" fillId="0" borderId="0" xfId="0" applyFont="1" applyBorder="1" applyAlignment="1" applyProtection="1">
      <alignment horizontal="left"/>
    </xf>
    <xf numFmtId="0" fontId="41" fillId="0" borderId="9" xfId="0" applyFont="1" applyBorder="1" applyAlignment="1" applyProtection="1">
      <alignment horizontal="left" vertical="center" wrapText="1"/>
      <protection locked="0"/>
    </xf>
    <xf numFmtId="0" fontId="41" fillId="0" borderId="10" xfId="0" applyFont="1" applyBorder="1" applyAlignment="1" applyProtection="1">
      <alignment horizontal="left" vertical="center" wrapText="1"/>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49"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2" fillId="0" borderId="57" xfId="0" applyFont="1" applyBorder="1" applyAlignment="1" applyProtection="1">
      <alignment horizontal="left" vertical="top" wrapText="1"/>
      <protection locked="0"/>
    </xf>
    <xf numFmtId="0" fontId="42" fillId="0" borderId="26" xfId="0" applyFont="1" applyBorder="1" applyAlignment="1" applyProtection="1">
      <alignment horizontal="center" vertical="center"/>
    </xf>
    <xf numFmtId="0" fontId="42" fillId="0" borderId="47" xfId="0" applyFont="1" applyBorder="1" applyAlignment="1" applyProtection="1">
      <alignment horizontal="center" vertical="center"/>
    </xf>
    <xf numFmtId="0" fontId="42" fillId="6" borderId="42" xfId="0" applyFont="1" applyFill="1" applyBorder="1" applyAlignment="1">
      <alignment horizontal="center" vertical="center"/>
    </xf>
    <xf numFmtId="0" fontId="42" fillId="6" borderId="37" xfId="0" applyFont="1" applyFill="1" applyBorder="1" applyAlignment="1">
      <alignment horizontal="center" vertical="center"/>
    </xf>
    <xf numFmtId="0" fontId="42" fillId="6" borderId="36" xfId="0" applyFont="1" applyFill="1" applyBorder="1" applyAlignment="1">
      <alignment horizontal="center" vertical="center"/>
    </xf>
    <xf numFmtId="0" fontId="52" fillId="0" borderId="22" xfId="0" applyFont="1" applyBorder="1" applyAlignment="1" applyProtection="1">
      <alignment horizontal="center" vertical="center" wrapText="1"/>
    </xf>
    <xf numFmtId="0" fontId="52" fillId="0" borderId="23" xfId="0" applyFont="1" applyBorder="1" applyAlignment="1" applyProtection="1">
      <alignment horizontal="center" vertical="center" wrapText="1"/>
    </xf>
    <xf numFmtId="0" fontId="52" fillId="0" borderId="24" xfId="0" applyFont="1" applyBorder="1" applyAlignment="1" applyProtection="1">
      <alignment horizontal="center" vertical="center" wrapText="1"/>
    </xf>
    <xf numFmtId="0" fontId="52" fillId="9" borderId="22" xfId="0" applyFont="1" applyFill="1" applyBorder="1" applyAlignment="1" applyProtection="1">
      <alignment horizontal="center" vertical="center" wrapText="1"/>
    </xf>
    <xf numFmtId="0" fontId="52" fillId="9" borderId="23" xfId="0" applyFont="1" applyFill="1" applyBorder="1" applyAlignment="1" applyProtection="1">
      <alignment horizontal="center" vertical="center"/>
    </xf>
    <xf numFmtId="0" fontId="52" fillId="9" borderId="24" xfId="0" applyFont="1" applyFill="1" applyBorder="1" applyAlignment="1" applyProtection="1">
      <alignment horizontal="center" vertical="center"/>
    </xf>
    <xf numFmtId="0" fontId="41" fillId="0" borderId="51" xfId="0" applyFont="1" applyBorder="1" applyAlignment="1">
      <alignment horizontal="center" vertical="center"/>
    </xf>
    <xf numFmtId="0" fontId="41" fillId="0" borderId="60" xfId="0" applyFont="1" applyBorder="1" applyAlignment="1">
      <alignment horizontal="center" vertical="center"/>
    </xf>
    <xf numFmtId="0" fontId="41" fillId="0" borderId="36" xfId="0" applyFont="1" applyBorder="1" applyAlignment="1">
      <alignment horizontal="center" vertical="center"/>
    </xf>
    <xf numFmtId="0" fontId="41" fillId="0" borderId="61" xfId="0" applyFont="1" applyBorder="1" applyAlignment="1">
      <alignment horizontal="center" vertical="center"/>
    </xf>
    <xf numFmtId="0" fontId="6" fillId="6" borderId="5" xfId="0" applyFont="1" applyFill="1" applyBorder="1" applyAlignment="1">
      <alignment horizontal="right" vertical="center" wrapText="1"/>
    </xf>
    <xf numFmtId="0" fontId="6" fillId="6" borderId="9" xfId="0" applyFont="1" applyFill="1" applyBorder="1" applyAlignment="1">
      <alignment horizontal="right" vertical="center" wrapText="1"/>
    </xf>
    <xf numFmtId="0" fontId="38" fillId="0" borderId="25" xfId="0" applyFont="1" applyBorder="1" applyAlignment="1" applyProtection="1">
      <alignment horizontal="left" vertical="center" wrapText="1"/>
    </xf>
    <xf numFmtId="0" fontId="38" fillId="0" borderId="52" xfId="0" applyFont="1" applyBorder="1" applyAlignment="1" applyProtection="1">
      <alignment horizontal="left" vertical="center" wrapText="1"/>
    </xf>
    <xf numFmtId="0" fontId="2" fillId="0" borderId="52"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54" xfId="0" applyFont="1" applyBorder="1" applyAlignment="1" applyProtection="1">
      <alignment horizontal="left" vertical="top" wrapText="1"/>
      <protection locked="0"/>
    </xf>
    <xf numFmtId="0" fontId="31" fillId="0" borderId="9" xfId="0" applyFont="1" applyBorder="1" applyAlignment="1" applyProtection="1">
      <alignment horizontal="left" vertical="center" wrapText="1"/>
      <protection locked="0"/>
    </xf>
    <xf numFmtId="0" fontId="31" fillId="0" borderId="10" xfId="0" applyFont="1" applyBorder="1" applyAlignment="1" applyProtection="1">
      <alignment horizontal="left" vertical="center" wrapText="1"/>
      <protection locked="0"/>
    </xf>
    <xf numFmtId="0" fontId="31" fillId="0" borderId="54" xfId="0" applyFont="1" applyBorder="1" applyAlignment="1" applyProtection="1">
      <alignment horizontal="center" vertical="center"/>
    </xf>
    <xf numFmtId="0" fontId="31" fillId="0" borderId="4" xfId="0" applyFont="1" applyBorder="1" applyAlignment="1" applyProtection="1">
      <alignment horizontal="center" vertical="center"/>
    </xf>
    <xf numFmtId="0" fontId="5" fillId="5" borderId="44" xfId="0" applyFont="1" applyFill="1" applyBorder="1" applyAlignment="1" applyProtection="1">
      <alignment horizontal="right" vertical="center" wrapText="1"/>
    </xf>
    <xf numFmtId="0" fontId="5" fillId="5" borderId="19" xfId="0" applyFont="1" applyFill="1" applyBorder="1" applyAlignment="1" applyProtection="1">
      <alignment horizontal="right" vertical="center" wrapText="1"/>
    </xf>
    <xf numFmtId="0" fontId="5" fillId="5" borderId="33" xfId="0" applyFont="1" applyFill="1" applyBorder="1" applyAlignment="1" applyProtection="1">
      <alignment horizontal="right" vertical="center" wrapText="1"/>
    </xf>
    <xf numFmtId="0" fontId="16" fillId="5" borderId="42" xfId="0" applyFont="1" applyFill="1" applyBorder="1" applyAlignment="1" applyProtection="1">
      <alignment horizontal="center" vertical="center"/>
    </xf>
    <xf numFmtId="0" fontId="16" fillId="5" borderId="41" xfId="0" applyFont="1" applyFill="1" applyBorder="1" applyAlignment="1" applyProtection="1">
      <alignment horizontal="center" vertical="center"/>
    </xf>
    <xf numFmtId="0" fontId="16" fillId="5" borderId="42" xfId="0" applyFont="1" applyFill="1" applyBorder="1" applyAlignment="1">
      <alignment horizontal="center" vertical="center"/>
    </xf>
    <xf numFmtId="0" fontId="16" fillId="5" borderId="37" xfId="0" applyFont="1" applyFill="1" applyBorder="1" applyAlignment="1">
      <alignment horizontal="center" vertical="center"/>
    </xf>
    <xf numFmtId="0" fontId="16" fillId="5" borderId="36" xfId="0" applyFont="1" applyFill="1" applyBorder="1" applyAlignment="1">
      <alignment horizontal="center" vertical="center"/>
    </xf>
    <xf numFmtId="0" fontId="4" fillId="10" borderId="22" xfId="0" applyFont="1" applyFill="1" applyBorder="1" applyAlignment="1" applyProtection="1">
      <alignment horizontal="center" vertical="center" wrapText="1"/>
    </xf>
    <xf numFmtId="0" fontId="4" fillId="10" borderId="23" xfId="0" applyFont="1" applyFill="1" applyBorder="1" applyAlignment="1" applyProtection="1">
      <alignment horizontal="center" vertical="center" wrapText="1"/>
    </xf>
    <xf numFmtId="0" fontId="4" fillId="10" borderId="24" xfId="0" applyFont="1" applyFill="1" applyBorder="1" applyAlignment="1" applyProtection="1">
      <alignment horizontal="center" vertical="center" wrapText="1"/>
    </xf>
    <xf numFmtId="0" fontId="31" fillId="0" borderId="18" xfId="0" applyFont="1" applyBorder="1" applyAlignment="1" applyProtection="1">
      <alignment horizontal="center" vertical="center"/>
    </xf>
    <xf numFmtId="0" fontId="31" fillId="0" borderId="48" xfId="0" applyFont="1" applyBorder="1" applyAlignment="1" applyProtection="1">
      <alignment horizontal="center" vertical="center"/>
    </xf>
    <xf numFmtId="0" fontId="44" fillId="0" borderId="13" xfId="0" applyFont="1" applyBorder="1" applyAlignment="1" applyProtection="1">
      <alignment horizontal="center" vertical="center"/>
    </xf>
    <xf numFmtId="0" fontId="44" fillId="0" borderId="14" xfId="0" applyFont="1" applyBorder="1" applyAlignment="1" applyProtection="1">
      <alignment horizontal="center" vertical="center"/>
    </xf>
    <xf numFmtId="0" fontId="44" fillId="0" borderId="13" xfId="0" applyFont="1" applyBorder="1" applyAlignment="1" applyProtection="1">
      <alignment horizontal="center" vertical="center" wrapText="1"/>
    </xf>
    <xf numFmtId="0" fontId="44" fillId="0" borderId="14" xfId="0" applyFont="1" applyBorder="1" applyAlignment="1" applyProtection="1">
      <alignment horizontal="center" vertical="center" wrapText="1"/>
    </xf>
    <xf numFmtId="0" fontId="28" fillId="0" borderId="17" xfId="0" applyFont="1" applyBorder="1" applyAlignment="1" applyProtection="1">
      <alignment horizontal="left" wrapText="1"/>
    </xf>
    <xf numFmtId="0" fontId="28" fillId="0" borderId="27" xfId="0" applyFont="1" applyBorder="1" applyAlignment="1" applyProtection="1">
      <alignment horizontal="left" wrapText="1"/>
    </xf>
    <xf numFmtId="0" fontId="28" fillId="0" borderId="48" xfId="0" applyFont="1" applyBorder="1" applyAlignment="1" applyProtection="1">
      <alignment horizontal="left" wrapText="1"/>
    </xf>
    <xf numFmtId="0" fontId="5" fillId="7" borderId="5" xfId="0" applyFont="1" applyFill="1" applyBorder="1" applyAlignment="1" applyProtection="1">
      <alignment horizontal="right" vertical="center" wrapText="1"/>
      <protection locked="0"/>
    </xf>
    <xf numFmtId="0" fontId="5" fillId="7" borderId="9" xfId="0" applyFont="1" applyFill="1" applyBorder="1" applyAlignment="1" applyProtection="1">
      <alignment horizontal="right" vertical="center" wrapText="1"/>
      <protection locked="0"/>
    </xf>
    <xf numFmtId="0" fontId="16" fillId="7" borderId="38" xfId="0" applyFont="1" applyFill="1" applyBorder="1" applyAlignment="1" applyProtection="1">
      <alignment horizontal="center" vertical="center"/>
      <protection locked="0"/>
    </xf>
    <xf numFmtId="0" fontId="16" fillId="7" borderId="39" xfId="0" applyFont="1" applyFill="1" applyBorder="1" applyAlignment="1" applyProtection="1">
      <alignment horizontal="center" vertical="center"/>
      <protection locked="0"/>
    </xf>
    <xf numFmtId="0" fontId="16" fillId="7" borderId="20" xfId="0" applyFont="1" applyFill="1" applyBorder="1" applyAlignment="1" applyProtection="1">
      <alignment horizontal="center" vertical="center"/>
      <protection locked="0"/>
    </xf>
    <xf numFmtId="0" fontId="41" fillId="0" borderId="12" xfId="0" applyFont="1" applyBorder="1" applyAlignment="1" applyProtection="1">
      <alignment horizontal="center" vertical="center" wrapText="1"/>
    </xf>
    <xf numFmtId="0" fontId="41" fillId="0" borderId="13" xfId="0" applyFont="1" applyBorder="1" applyAlignment="1" applyProtection="1">
      <alignment horizontal="center" vertical="center" wrapText="1"/>
    </xf>
    <xf numFmtId="0" fontId="41" fillId="0" borderId="14" xfId="0" applyFont="1" applyBorder="1" applyAlignment="1" applyProtection="1">
      <alignment horizontal="center" vertical="center" wrapText="1"/>
    </xf>
    <xf numFmtId="0" fontId="31" fillId="0" borderId="12" xfId="0" applyFont="1" applyBorder="1" applyAlignment="1" applyProtection="1">
      <alignment horizontal="center" vertical="center"/>
    </xf>
    <xf numFmtId="0" fontId="31" fillId="0" borderId="14" xfId="0" applyFont="1" applyBorder="1" applyAlignment="1" applyProtection="1">
      <alignment horizontal="center" vertical="center"/>
    </xf>
    <xf numFmtId="0" fontId="31" fillId="0" borderId="15" xfId="0" applyFont="1" applyBorder="1" applyAlignment="1" applyProtection="1">
      <alignment horizontal="center" vertical="center"/>
    </xf>
    <xf numFmtId="0" fontId="23" fillId="4" borderId="9" xfId="0" applyFont="1" applyFill="1" applyBorder="1" applyAlignment="1" applyProtection="1">
      <alignment horizontal="center" vertical="top" wrapText="1"/>
    </xf>
    <xf numFmtId="0" fontId="23" fillId="4" borderId="10" xfId="0" applyFont="1" applyFill="1" applyBorder="1" applyAlignment="1" applyProtection="1">
      <alignment horizontal="center" vertical="top" wrapText="1"/>
    </xf>
    <xf numFmtId="0" fontId="31" fillId="7" borderId="8" xfId="0" applyFont="1" applyFill="1" applyBorder="1" applyAlignment="1" applyProtection="1">
      <alignment horizontal="center" vertical="center"/>
    </xf>
    <xf numFmtId="0" fontId="31" fillId="7" borderId="1" xfId="0" applyFont="1" applyFill="1" applyBorder="1" applyAlignment="1" applyProtection="1">
      <alignment horizontal="center" vertical="center"/>
    </xf>
    <xf numFmtId="49" fontId="31" fillId="7" borderId="56" xfId="0" applyNumberFormat="1" applyFont="1" applyFill="1" applyBorder="1" applyAlignment="1" applyProtection="1">
      <alignment horizontal="center" vertical="center"/>
    </xf>
    <xf numFmtId="49" fontId="31" fillId="7" borderId="7" xfId="0" applyNumberFormat="1" applyFont="1" applyFill="1" applyBorder="1" applyAlignment="1" applyProtection="1">
      <alignment horizontal="center" vertical="center"/>
    </xf>
    <xf numFmtId="0" fontId="18" fillId="0" borderId="5" xfId="0" applyFont="1" applyBorder="1" applyAlignment="1" applyProtection="1">
      <alignment horizontal="left" vertical="center" wrapText="1"/>
      <protection locked="0"/>
    </xf>
    <xf numFmtId="0" fontId="18" fillId="0" borderId="9" xfId="0" applyFont="1" applyBorder="1" applyAlignment="1" applyProtection="1">
      <alignment horizontal="left" vertical="center" wrapText="1"/>
      <protection locked="0"/>
    </xf>
    <xf numFmtId="0" fontId="18" fillId="0" borderId="10" xfId="0" applyFont="1" applyBorder="1" applyAlignment="1" applyProtection="1">
      <alignment horizontal="left" vertical="center" wrapText="1"/>
      <protection locked="0"/>
    </xf>
    <xf numFmtId="0" fontId="28" fillId="0" borderId="0" xfId="0" applyFont="1" applyBorder="1" applyAlignment="1" applyProtection="1">
      <alignment horizontal="left"/>
    </xf>
    <xf numFmtId="0" fontId="23" fillId="0" borderId="9" xfId="0" applyFont="1" applyBorder="1" applyAlignment="1" applyProtection="1">
      <alignment horizontal="center" vertical="top" wrapText="1"/>
      <protection locked="0"/>
    </xf>
    <xf numFmtId="0" fontId="23" fillId="0" borderId="10" xfId="0" applyFont="1" applyBorder="1" applyAlignment="1" applyProtection="1">
      <alignment horizontal="center" vertical="top" wrapText="1"/>
      <protection locked="0"/>
    </xf>
    <xf numFmtId="0" fontId="1" fillId="8" borderId="5" xfId="0" applyFont="1" applyFill="1" applyBorder="1" applyAlignment="1" applyProtection="1">
      <alignment horizontal="right" vertical="center" wrapText="1"/>
      <protection locked="0"/>
    </xf>
    <xf numFmtId="0" fontId="1" fillId="8" borderId="9" xfId="0" applyFont="1" applyFill="1" applyBorder="1" applyAlignment="1" applyProtection="1">
      <alignment horizontal="right" vertical="center" wrapText="1"/>
      <protection locked="0"/>
    </xf>
    <xf numFmtId="0" fontId="18" fillId="0" borderId="44" xfId="0" applyFont="1" applyBorder="1" applyAlignment="1" applyProtection="1">
      <alignment horizontal="left" vertical="center" wrapText="1"/>
      <protection locked="0"/>
    </xf>
    <xf numFmtId="0" fontId="18" fillId="0" borderId="19" xfId="0" applyFont="1" applyBorder="1" applyAlignment="1" applyProtection="1">
      <alignment horizontal="left" vertical="center" wrapText="1"/>
      <protection locked="0"/>
    </xf>
    <xf numFmtId="0" fontId="18" fillId="0" borderId="15" xfId="0" applyFont="1" applyBorder="1" applyAlignment="1" applyProtection="1">
      <alignment horizontal="left" vertical="center" wrapText="1"/>
      <protection locked="0"/>
    </xf>
    <xf numFmtId="0" fontId="29" fillId="8" borderId="8" xfId="0" applyFont="1" applyFill="1" applyBorder="1" applyAlignment="1" applyProtection="1">
      <alignment horizontal="center"/>
      <protection locked="0"/>
    </xf>
    <xf numFmtId="0" fontId="28" fillId="8" borderId="38" xfId="0" applyFont="1" applyFill="1" applyBorder="1" applyAlignment="1" applyProtection="1">
      <alignment horizontal="center" vertical="center" wrapText="1"/>
      <protection locked="0"/>
    </xf>
    <xf numFmtId="0" fontId="28" fillId="8" borderId="39" xfId="0" applyFont="1" applyFill="1" applyBorder="1" applyAlignment="1" applyProtection="1">
      <alignment horizontal="center" vertical="center" wrapText="1"/>
      <protection locked="0"/>
    </xf>
    <xf numFmtId="0" fontId="28" fillId="8" borderId="20" xfId="0" applyFont="1" applyFill="1" applyBorder="1" applyAlignment="1" applyProtection="1">
      <alignment horizontal="center" vertical="center" wrapText="1"/>
      <protection locked="0"/>
    </xf>
    <xf numFmtId="0" fontId="37" fillId="0" borderId="44" xfId="0" applyFont="1" applyBorder="1" applyAlignment="1" applyProtection="1">
      <alignment horizontal="center" vertical="top" wrapText="1"/>
    </xf>
    <xf numFmtId="0" fontId="37" fillId="0" borderId="19" xfId="0" applyFont="1" applyBorder="1" applyAlignment="1" applyProtection="1">
      <alignment horizontal="center" vertical="top" wrapText="1"/>
    </xf>
    <xf numFmtId="0" fontId="37" fillId="0" borderId="45" xfId="0" applyFont="1" applyBorder="1" applyAlignment="1" applyProtection="1">
      <alignment horizontal="center" vertical="top" wrapText="1"/>
    </xf>
    <xf numFmtId="0" fontId="37" fillId="0" borderId="37" xfId="0" applyFont="1" applyBorder="1" applyAlignment="1" applyProtection="1">
      <alignment horizontal="center" vertical="top" wrapText="1"/>
    </xf>
    <xf numFmtId="0" fontId="37" fillId="0" borderId="6" xfId="0" applyFont="1" applyBorder="1" applyAlignment="1" applyProtection="1">
      <alignment horizontal="center" vertical="center" wrapText="1"/>
    </xf>
    <xf numFmtId="0" fontId="35" fillId="0" borderId="1" xfId="0" applyFont="1" applyBorder="1" applyAlignment="1" applyProtection="1">
      <alignment horizontal="left" vertical="center" wrapText="1"/>
    </xf>
    <xf numFmtId="0" fontId="37" fillId="0" borderId="32" xfId="0" applyFont="1" applyBorder="1" applyAlignment="1" applyProtection="1">
      <alignment horizontal="center" vertical="center" wrapText="1"/>
    </xf>
    <xf numFmtId="0" fontId="37" fillId="0" borderId="2" xfId="0" applyFont="1" applyBorder="1" applyAlignment="1" applyProtection="1">
      <alignment horizontal="center" vertical="center" wrapText="1"/>
    </xf>
    <xf numFmtId="0" fontId="37" fillId="0" borderId="52" xfId="0" applyFont="1" applyBorder="1" applyAlignment="1" applyProtection="1">
      <alignment horizontal="center" vertical="center" wrapText="1"/>
    </xf>
    <xf numFmtId="0" fontId="37" fillId="0" borderId="25" xfId="0" applyFont="1" applyBorder="1" applyAlignment="1" applyProtection="1">
      <alignment horizontal="center" vertical="center" wrapText="1"/>
    </xf>
    <xf numFmtId="49" fontId="45" fillId="8" borderId="56" xfId="0" applyNumberFormat="1" applyFont="1" applyFill="1" applyBorder="1" applyAlignment="1" applyProtection="1">
      <alignment horizontal="center" vertical="center"/>
    </xf>
    <xf numFmtId="49" fontId="45" fillId="8" borderId="53" xfId="0" applyNumberFormat="1" applyFont="1" applyFill="1" applyBorder="1" applyAlignment="1" applyProtection="1">
      <alignment horizontal="center" vertical="center"/>
    </xf>
    <xf numFmtId="0" fontId="45" fillId="0" borderId="8" xfId="0" applyFont="1" applyBorder="1" applyAlignment="1" applyProtection="1">
      <alignment horizontal="center" vertical="center"/>
    </xf>
    <xf numFmtId="0" fontId="45" fillId="0" borderId="47" xfId="0" applyFont="1" applyBorder="1" applyAlignment="1" applyProtection="1">
      <alignment horizontal="center" vertical="center"/>
    </xf>
    <xf numFmtId="0" fontId="45" fillId="8" borderId="8" xfId="0" applyFont="1" applyFill="1" applyBorder="1" applyAlignment="1" applyProtection="1">
      <alignment horizontal="center" vertical="center"/>
    </xf>
    <xf numFmtId="0" fontId="45" fillId="8" borderId="47" xfId="0" applyFont="1" applyFill="1" applyBorder="1" applyAlignment="1" applyProtection="1">
      <alignment horizontal="center" vertical="center"/>
    </xf>
  </cellXfs>
  <cellStyles count="1">
    <cellStyle name="Normal" xfId="0" builtinId="0"/>
  </cellStyles>
  <dxfs count="0"/>
  <tableStyles count="0" defaultTableStyle="TableStyleMedium2" defaultPivotStyle="PivotStyleLight16"/>
  <colors>
    <mruColors>
      <color rgb="FFDB95CE"/>
      <color rgb="FFFF00FF"/>
      <color rgb="FFFFFFCC"/>
      <color rgb="FFD789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1"/>
  <sheetViews>
    <sheetView topLeftCell="A10" workbookViewId="0">
      <selection activeCell="A13" sqref="A13:XFD13"/>
    </sheetView>
  </sheetViews>
  <sheetFormatPr baseColWidth="10" defaultRowHeight="15.75"/>
  <cols>
    <col min="1" max="1" width="142.85546875" style="5" customWidth="1"/>
    <col min="2" max="2" width="6.42578125" style="15" customWidth="1"/>
    <col min="3" max="3" width="132.5703125" style="3" customWidth="1"/>
  </cols>
  <sheetData>
    <row r="2" spans="1:3" ht="15">
      <c r="A2" s="215" t="s">
        <v>50</v>
      </c>
      <c r="B2" s="215"/>
      <c r="C2" s="215"/>
    </row>
    <row r="3" spans="1:3" ht="16.5" thickBot="1"/>
    <row r="4" spans="1:3">
      <c r="A4" s="6" t="s">
        <v>51</v>
      </c>
      <c r="B4" s="14"/>
      <c r="C4" s="10" t="s">
        <v>60</v>
      </c>
    </row>
    <row r="5" spans="1:3" ht="31.5">
      <c r="A5" s="7" t="s">
        <v>52</v>
      </c>
      <c r="B5" s="14"/>
      <c r="C5" s="11" t="s">
        <v>53</v>
      </c>
    </row>
    <row r="6" spans="1:3" ht="63">
      <c r="A6" s="8" t="s">
        <v>54</v>
      </c>
      <c r="B6" s="13"/>
      <c r="C6" s="12" t="s">
        <v>55</v>
      </c>
    </row>
    <row r="7" spans="1:3" ht="141.75">
      <c r="A7" s="8" t="s">
        <v>56</v>
      </c>
      <c r="B7" s="13"/>
      <c r="C7" s="12" t="s">
        <v>61</v>
      </c>
    </row>
    <row r="8" spans="1:3" ht="123.75" customHeight="1">
      <c r="A8" s="8" t="s">
        <v>57</v>
      </c>
      <c r="B8" s="13"/>
      <c r="C8" s="216" t="s">
        <v>59</v>
      </c>
    </row>
    <row r="9" spans="1:3" ht="100.5" customHeight="1" thickBot="1">
      <c r="A9" s="9" t="s">
        <v>58</v>
      </c>
      <c r="B9" s="16"/>
      <c r="C9" s="216"/>
    </row>
    <row r="10" spans="1:3" ht="126.75" thickBot="1">
      <c r="A10" s="18" t="s">
        <v>83</v>
      </c>
      <c r="B10" s="13"/>
      <c r="C10" s="217"/>
    </row>
    <row r="11" spans="1:3" ht="142.5" thickBot="1">
      <c r="A11" s="18" t="s">
        <v>84</v>
      </c>
      <c r="B11" s="13"/>
      <c r="C11" s="4"/>
    </row>
    <row r="14" spans="1:3">
      <c r="A14" s="26" t="s">
        <v>85</v>
      </c>
    </row>
    <row r="15" spans="1:3" ht="46.5" customHeight="1">
      <c r="A15" s="200" t="s">
        <v>86</v>
      </c>
      <c r="C15" s="174" t="s">
        <v>141</v>
      </c>
    </row>
    <row r="16" spans="1:3" ht="18.75" customHeight="1">
      <c r="A16" s="5" t="s">
        <v>142</v>
      </c>
    </row>
    <row r="17" spans="1:3" ht="6" customHeight="1"/>
    <row r="18" spans="1:3" ht="15.75" customHeight="1">
      <c r="A18" s="218" t="s">
        <v>87</v>
      </c>
      <c r="B18" s="218"/>
      <c r="C18" s="218"/>
    </row>
    <row r="19" spans="1:3" s="219" customFormat="1" ht="23.25" customHeight="1">
      <c r="A19" s="219" t="s">
        <v>88</v>
      </c>
    </row>
    <row r="20" spans="1:3" ht="6.75" customHeight="1"/>
    <row r="21" spans="1:3" s="214" customFormat="1" ht="12.75" customHeight="1">
      <c r="A21" s="214" t="s">
        <v>143</v>
      </c>
    </row>
  </sheetData>
  <sheetProtection algorithmName="SHA-512" hashValue="PbhuEgD2FxGEvRT5uU82WHJsNRHLDEtd5ci9IGeiGkUtjUDSVyUmrF2KFuHrQYiLMJjvv0Z3pFbssJiw64NTkw==" saltValue="L24o/UZKUTQpJFH+Fi1gtg==" spinCount="100000" sheet="1" objects="1" scenarios="1" selectLockedCells="1" selectUnlockedCells="1"/>
  <mergeCells count="5">
    <mergeCell ref="A21:XFD21"/>
    <mergeCell ref="A2:C2"/>
    <mergeCell ref="C8:C10"/>
    <mergeCell ref="A18:C18"/>
    <mergeCell ref="A19:XFD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8"/>
  <sheetViews>
    <sheetView showGridLines="0" zoomScaleNormal="100" workbookViewId="0">
      <selection activeCell="A8" sqref="A8:K8"/>
    </sheetView>
  </sheetViews>
  <sheetFormatPr baseColWidth="10" defaultRowHeight="15"/>
  <cols>
    <col min="1" max="1" width="25.42578125" style="70" customWidth="1"/>
    <col min="2" max="2" width="27.85546875" style="70" customWidth="1"/>
    <col min="3" max="3" width="3" style="70" customWidth="1"/>
    <col min="4" max="4" width="12.85546875" style="70" customWidth="1"/>
    <col min="5" max="5" width="9.28515625" style="70" customWidth="1"/>
    <col min="6" max="6" width="10.140625" style="70" customWidth="1"/>
    <col min="7" max="7" width="0.42578125" style="70" customWidth="1"/>
    <col min="8" max="8" width="11.42578125" style="70" hidden="1" customWidth="1"/>
    <col min="9" max="10" width="11.42578125" style="70"/>
    <col min="11" max="11" width="14.28515625" style="70" customWidth="1"/>
    <col min="12" max="16384" width="11.42578125" style="70"/>
  </cols>
  <sheetData>
    <row r="1" spans="1:13" ht="90" customHeight="1" thickBot="1">
      <c r="A1" s="69" t="s">
        <v>145</v>
      </c>
      <c r="B1" s="232" t="s">
        <v>144</v>
      </c>
      <c r="C1" s="233"/>
      <c r="D1" s="233"/>
      <c r="E1" s="233"/>
      <c r="F1" s="233"/>
      <c r="G1" s="233"/>
      <c r="H1" s="233"/>
      <c r="I1" s="246" t="s">
        <v>107</v>
      </c>
      <c r="J1" s="247"/>
      <c r="K1" s="248"/>
    </row>
    <row r="2" spans="1:13" ht="15" customHeight="1">
      <c r="A2" s="234" t="s">
        <v>94</v>
      </c>
      <c r="B2" s="235"/>
      <c r="C2" s="235"/>
      <c r="D2" s="235"/>
      <c r="E2" s="235"/>
      <c r="F2" s="235"/>
      <c r="G2" s="235"/>
      <c r="H2" s="235"/>
      <c r="I2" s="235"/>
      <c r="J2" s="235"/>
      <c r="K2" s="236"/>
      <c r="L2" s="71"/>
      <c r="M2" s="71"/>
    </row>
    <row r="3" spans="1:13" ht="21" customHeight="1">
      <c r="A3" s="72" t="s">
        <v>90</v>
      </c>
      <c r="B3" s="249"/>
      <c r="C3" s="249"/>
      <c r="D3" s="73"/>
      <c r="E3" s="73"/>
      <c r="F3" s="73"/>
      <c r="G3" s="73"/>
      <c r="H3" s="73"/>
      <c r="I3" s="73"/>
      <c r="J3" s="73"/>
      <c r="K3" s="74"/>
      <c r="L3" s="71"/>
      <c r="M3" s="71"/>
    </row>
    <row r="4" spans="1:13" ht="25.5" customHeight="1">
      <c r="A4" s="75" t="s">
        <v>91</v>
      </c>
      <c r="B4" s="71"/>
      <c r="C4" s="76"/>
      <c r="D4" s="76"/>
      <c r="E4" s="76"/>
      <c r="F4" s="76"/>
      <c r="G4" s="76"/>
      <c r="H4" s="244"/>
      <c r="I4" s="244"/>
      <c r="J4" s="244"/>
      <c r="K4" s="245"/>
      <c r="L4" s="71"/>
      <c r="M4" s="71"/>
    </row>
    <row r="5" spans="1:13" ht="21.75" customHeight="1" thickBot="1">
      <c r="A5" s="258" t="s">
        <v>92</v>
      </c>
      <c r="B5" s="259"/>
      <c r="C5" s="240" t="s">
        <v>93</v>
      </c>
      <c r="D5" s="240"/>
      <c r="E5" s="240"/>
      <c r="F5" s="240"/>
      <c r="G5" s="240"/>
      <c r="H5" s="240"/>
      <c r="I5" s="240"/>
      <c r="J5" s="240"/>
      <c r="K5" s="241"/>
      <c r="L5" s="71"/>
      <c r="M5" s="71"/>
    </row>
    <row r="6" spans="1:13" ht="18.75" customHeight="1">
      <c r="A6" s="77" t="s">
        <v>95</v>
      </c>
      <c r="B6" s="242"/>
      <c r="C6" s="242"/>
      <c r="D6" s="242"/>
      <c r="E6" s="242"/>
      <c r="F6" s="242"/>
      <c r="G6" s="242"/>
      <c r="H6" s="242"/>
      <c r="I6" s="242"/>
      <c r="J6" s="242"/>
      <c r="K6" s="243"/>
      <c r="L6" s="71"/>
      <c r="M6" s="71"/>
    </row>
    <row r="7" spans="1:13" ht="27.75" customHeight="1">
      <c r="A7" s="228" t="s">
        <v>96</v>
      </c>
      <c r="B7" s="229"/>
      <c r="C7" s="179"/>
      <c r="D7" s="227" t="s">
        <v>97</v>
      </c>
      <c r="E7" s="227"/>
      <c r="F7" s="227"/>
      <c r="G7" s="227"/>
      <c r="H7" s="227"/>
      <c r="I7" s="227"/>
      <c r="J7" s="227"/>
      <c r="K7" s="180"/>
      <c r="L7" s="71"/>
      <c r="M7" s="71"/>
    </row>
    <row r="8" spans="1:13" ht="33" customHeight="1">
      <c r="A8" s="250" t="s">
        <v>145</v>
      </c>
      <c r="B8" s="251"/>
      <c r="C8" s="251"/>
      <c r="D8" s="251"/>
      <c r="E8" s="251"/>
      <c r="F8" s="251"/>
      <c r="G8" s="251"/>
      <c r="H8" s="251"/>
      <c r="I8" s="251"/>
      <c r="J8" s="251"/>
      <c r="K8" s="252"/>
      <c r="L8" s="71"/>
      <c r="M8" s="71"/>
    </row>
    <row r="9" spans="1:13" s="178" customFormat="1" ht="15.75" customHeight="1" thickBot="1">
      <c r="A9" s="181"/>
      <c r="B9" s="176"/>
      <c r="C9" s="176"/>
      <c r="D9" s="176"/>
      <c r="E9" s="176"/>
      <c r="F9" s="176"/>
      <c r="G9" s="176"/>
      <c r="H9" s="176"/>
      <c r="I9" s="176"/>
      <c r="J9" s="176"/>
      <c r="K9" s="176"/>
      <c r="L9" s="177"/>
      <c r="M9" s="177"/>
    </row>
    <row r="10" spans="1:13" ht="27" customHeight="1" thickBot="1">
      <c r="A10" s="253" t="s">
        <v>89</v>
      </c>
      <c r="B10" s="254"/>
      <c r="C10" s="255"/>
      <c r="D10" s="182" t="s">
        <v>99</v>
      </c>
      <c r="E10" s="183" t="s">
        <v>137</v>
      </c>
      <c r="F10" s="184" t="s">
        <v>138</v>
      </c>
      <c r="K10" s="71"/>
      <c r="L10" s="71"/>
      <c r="M10" s="71"/>
    </row>
    <row r="11" spans="1:13">
      <c r="A11" s="230" t="s">
        <v>109</v>
      </c>
      <c r="B11" s="256" t="s">
        <v>98</v>
      </c>
      <c r="C11" s="257"/>
      <c r="D11" s="237">
        <v>5</v>
      </c>
      <c r="E11" s="185"/>
      <c r="F11" s="201"/>
      <c r="K11" s="71"/>
      <c r="L11" s="71"/>
      <c r="M11" s="71"/>
    </row>
    <row r="12" spans="1:13" ht="17.25" customHeight="1">
      <c r="A12" s="230"/>
      <c r="B12" s="197" t="s">
        <v>139</v>
      </c>
      <c r="C12" s="198"/>
      <c r="D12" s="238"/>
      <c r="E12" s="186">
        <f>'E31-Partie 1-Nettoyage-Renov'!G19</f>
        <v>0</v>
      </c>
      <c r="F12" s="202">
        <f>E12/5</f>
        <v>0</v>
      </c>
      <c r="K12" s="71"/>
      <c r="L12" s="71"/>
      <c r="M12" s="71"/>
    </row>
    <row r="13" spans="1:13" ht="18.75" customHeight="1">
      <c r="A13" s="230"/>
      <c r="B13" s="199" t="s">
        <v>140</v>
      </c>
      <c r="C13" s="198"/>
      <c r="D13" s="239"/>
      <c r="E13" s="187">
        <f>'E31-Partie 1 - Bionettoyage'!G18</f>
        <v>0</v>
      </c>
      <c r="F13" s="203">
        <f>E13/5</f>
        <v>0</v>
      </c>
      <c r="K13" s="71"/>
      <c r="L13" s="71"/>
      <c r="M13" s="71"/>
    </row>
    <row r="14" spans="1:13" ht="45.75" customHeight="1" thickBot="1">
      <c r="A14" s="230"/>
      <c r="B14" s="220" t="s">
        <v>100</v>
      </c>
      <c r="C14" s="221"/>
      <c r="D14" s="189">
        <v>5</v>
      </c>
      <c r="E14" s="190">
        <f>'E31-Partie 2- Stérilisation'!G13</f>
        <v>0</v>
      </c>
      <c r="F14" s="188">
        <f>E14/5</f>
        <v>0</v>
      </c>
      <c r="K14" s="71"/>
      <c r="L14" s="71"/>
      <c r="M14" s="71"/>
    </row>
    <row r="15" spans="1:13" ht="45.75" customHeight="1" thickBot="1">
      <c r="A15" s="231"/>
      <c r="B15" s="222" t="s">
        <v>101</v>
      </c>
      <c r="C15" s="223"/>
      <c r="D15" s="191">
        <v>10</v>
      </c>
      <c r="E15" s="192">
        <f>E12+E13+E14</f>
        <v>0</v>
      </c>
      <c r="F15" s="193">
        <f>E15/10</f>
        <v>0</v>
      </c>
      <c r="K15" s="71"/>
      <c r="L15" s="71"/>
      <c r="M15" s="71"/>
    </row>
    <row r="16" spans="1:13" ht="66" customHeight="1" thickBot="1">
      <c r="A16" s="224" t="s">
        <v>110</v>
      </c>
      <c r="B16" s="225"/>
      <c r="C16" s="226"/>
      <c r="D16" s="196">
        <v>6</v>
      </c>
      <c r="E16" s="194">
        <f>'E2-ORAL'!G33</f>
        <v>0</v>
      </c>
      <c r="F16" s="195">
        <f>E16/6</f>
        <v>0</v>
      </c>
      <c r="K16" s="71"/>
      <c r="L16" s="71"/>
      <c r="M16" s="71"/>
    </row>
    <row r="17" spans="2:13">
      <c r="K17" s="71"/>
      <c r="L17" s="71"/>
      <c r="M17" s="71"/>
    </row>
    <row r="18" spans="2:13">
      <c r="K18" s="71"/>
      <c r="L18" s="71"/>
      <c r="M18" s="71"/>
    </row>
    <row r="19" spans="2:13">
      <c r="K19" s="71"/>
      <c r="L19" s="71"/>
      <c r="M19" s="71"/>
    </row>
    <row r="24" spans="2:13">
      <c r="B24" s="78"/>
    </row>
    <row r="25" spans="2:13">
      <c r="B25" s="78"/>
    </row>
    <row r="26" spans="2:13">
      <c r="B26" s="78"/>
    </row>
    <row r="27" spans="2:13">
      <c r="B27" s="78"/>
    </row>
    <row r="28" spans="2:13">
      <c r="B28" s="78"/>
    </row>
  </sheetData>
  <sheetProtection algorithmName="SHA-512" hashValue="SfKil9TPIxZr6Cxs+9GBGz3CnpkV50HWP2EMnrbCDtGbu2Zpg4JjWH20Qon4dhszXU5UYUeodfU33k5nhwBmCA==" saltValue="GM07Q7iqCf6sFABPuB9OdA==" spinCount="100000" sheet="1" objects="1" scenarios="1" selectLockedCells="1"/>
  <mergeCells count="18">
    <mergeCell ref="B1:H1"/>
    <mergeCell ref="A2:K2"/>
    <mergeCell ref="D11:D13"/>
    <mergeCell ref="C5:K5"/>
    <mergeCell ref="B6:K6"/>
    <mergeCell ref="H4:K4"/>
    <mergeCell ref="I1:K1"/>
    <mergeCell ref="B3:C3"/>
    <mergeCell ref="A8:K8"/>
    <mergeCell ref="A10:C10"/>
    <mergeCell ref="B11:C11"/>
    <mergeCell ref="A5:B5"/>
    <mergeCell ref="B14:C14"/>
    <mergeCell ref="B15:C15"/>
    <mergeCell ref="A16:C16"/>
    <mergeCell ref="D7:J7"/>
    <mergeCell ref="A7:B7"/>
    <mergeCell ref="A11:A15"/>
  </mergeCell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4"/>
  <sheetViews>
    <sheetView zoomScale="93" zoomScaleNormal="93" workbookViewId="0">
      <selection activeCell="A2" sqref="A2"/>
    </sheetView>
  </sheetViews>
  <sheetFormatPr baseColWidth="10" defaultRowHeight="15"/>
  <cols>
    <col min="1" max="1" width="27.28515625" style="1" customWidth="1"/>
    <col min="2" max="2" width="71.7109375" style="1" customWidth="1"/>
    <col min="3" max="6" width="4.7109375" customWidth="1"/>
    <col min="7" max="7" width="6.7109375" customWidth="1"/>
    <col min="8" max="8" width="6.7109375" style="38" customWidth="1"/>
  </cols>
  <sheetData>
    <row r="1" spans="1:9" ht="159.75" customHeight="1" thickBot="1">
      <c r="A1" s="52" t="s">
        <v>145</v>
      </c>
      <c r="B1" s="204" t="s">
        <v>146</v>
      </c>
      <c r="C1" s="268" t="s">
        <v>107</v>
      </c>
      <c r="D1" s="268"/>
      <c r="E1" s="268"/>
      <c r="F1" s="268"/>
      <c r="G1" s="268"/>
      <c r="H1" s="269"/>
      <c r="I1" s="29"/>
    </row>
    <row r="2" spans="1:9" ht="34.5" customHeight="1" thickBot="1">
      <c r="A2" s="36" t="s">
        <v>103</v>
      </c>
      <c r="B2" s="37"/>
      <c r="C2" s="273" t="s">
        <v>108</v>
      </c>
      <c r="D2" s="273"/>
      <c r="E2" s="273"/>
      <c r="F2" s="273"/>
      <c r="G2" s="273"/>
      <c r="H2" s="274"/>
      <c r="I2" s="23"/>
    </row>
    <row r="3" spans="1:9" ht="15.75" customHeight="1">
      <c r="A3" s="292" t="s">
        <v>70</v>
      </c>
      <c r="B3" s="294" t="s">
        <v>71</v>
      </c>
      <c r="C3" s="283" t="s">
        <v>102</v>
      </c>
      <c r="D3" s="284"/>
      <c r="E3" s="284"/>
      <c r="F3" s="285"/>
      <c r="G3" s="270" t="s">
        <v>2</v>
      </c>
      <c r="H3" s="281" t="s">
        <v>77</v>
      </c>
    </row>
    <row r="4" spans="1:9" ht="16.5" customHeight="1" thickBot="1">
      <c r="A4" s="293"/>
      <c r="B4" s="295"/>
      <c r="C4" s="68">
        <v>1</v>
      </c>
      <c r="D4" s="68">
        <v>2</v>
      </c>
      <c r="E4" s="68">
        <v>3</v>
      </c>
      <c r="F4" s="68">
        <v>4</v>
      </c>
      <c r="G4" s="271"/>
      <c r="H4" s="282"/>
    </row>
    <row r="5" spans="1:9" ht="52.5" customHeight="1">
      <c r="A5" s="286" t="s">
        <v>7</v>
      </c>
      <c r="B5" s="79" t="s">
        <v>1</v>
      </c>
      <c r="C5" s="131"/>
      <c r="D5" s="131"/>
      <c r="E5" s="131"/>
      <c r="F5" s="131"/>
      <c r="G5" s="127" t="str">
        <f>IF(COUNTIF(C5:F5,"X")&gt;1,"Erreur",IF(C5="X",1,IF(D5="X",2,IF(E5="X",4,IF(F5="X",6,"")))))</f>
        <v/>
      </c>
      <c r="H5" s="138" t="s">
        <v>72</v>
      </c>
    </row>
    <row r="6" spans="1:9" ht="35.25" customHeight="1">
      <c r="A6" s="287"/>
      <c r="B6" s="298" t="s">
        <v>130</v>
      </c>
      <c r="C6" s="264"/>
      <c r="D6" s="264"/>
      <c r="E6" s="264"/>
      <c r="F6" s="264"/>
      <c r="G6" s="262" t="str">
        <f>IF(COUNTIF(C6:F6,"X")&gt;1,"Erreur",IF(C6="X",2,IF(D6="X",8,IF(E6="X",16,IF(F6="X",20,"")))))</f>
        <v/>
      </c>
      <c r="H6" s="260" t="s">
        <v>76</v>
      </c>
    </row>
    <row r="7" spans="1:9" ht="33.75" customHeight="1">
      <c r="A7" s="287"/>
      <c r="B7" s="299"/>
      <c r="C7" s="265"/>
      <c r="D7" s="265"/>
      <c r="E7" s="265"/>
      <c r="F7" s="265"/>
      <c r="G7" s="263"/>
      <c r="H7" s="261"/>
    </row>
    <row r="8" spans="1:9" ht="20.100000000000001" customHeight="1">
      <c r="A8" s="287"/>
      <c r="B8" s="80" t="s">
        <v>3</v>
      </c>
      <c r="C8" s="132"/>
      <c r="D8" s="132"/>
      <c r="E8" s="132"/>
      <c r="F8" s="132"/>
      <c r="G8" s="128" t="str">
        <f>IF(COUNTIF(C8:F8,"X")&gt;1,"Erreur",IF(C8="X",0.5,IF(D8="X",1.5,IF(E8="X",3,IF(F8="X",4,"")))))</f>
        <v/>
      </c>
      <c r="H8" s="139" t="s">
        <v>75</v>
      </c>
    </row>
    <row r="9" spans="1:9" ht="20.100000000000001" customHeight="1">
      <c r="A9" s="287"/>
      <c r="B9" s="81" t="s">
        <v>4</v>
      </c>
      <c r="C9" s="132"/>
      <c r="D9" s="132"/>
      <c r="E9" s="132"/>
      <c r="F9" s="132"/>
      <c r="G9" s="128" t="str">
        <f>IF(COUNTIF(C9:F9,"X")&gt;1,"Erreur",IF(C9="X",0.5,IF(D9="X",1.5,IF(E9="X",3,IF(F9="X",4,"")))))</f>
        <v/>
      </c>
      <c r="H9" s="139" t="s">
        <v>75</v>
      </c>
    </row>
    <row r="10" spans="1:9" s="2" customFormat="1" ht="20.100000000000001" customHeight="1">
      <c r="A10" s="287"/>
      <c r="B10" s="81" t="s">
        <v>5</v>
      </c>
      <c r="C10" s="132"/>
      <c r="D10" s="132"/>
      <c r="E10" s="132"/>
      <c r="F10" s="132"/>
      <c r="G10" s="128" t="str">
        <f>IF(COUNTIF(C10:F10,"X")&gt;1,"Erreur",IF(C10="X",0.5,IF(D10="X",1.5,IF(E10="X",3,IF(F10="X",4,"")))))</f>
        <v/>
      </c>
      <c r="H10" s="139" t="s">
        <v>75</v>
      </c>
    </row>
    <row r="11" spans="1:9" ht="29.25" customHeight="1" thickBot="1">
      <c r="A11" s="288"/>
      <c r="B11" s="82" t="s">
        <v>6</v>
      </c>
      <c r="C11" s="133"/>
      <c r="D11" s="133"/>
      <c r="E11" s="133"/>
      <c r="F11" s="133"/>
      <c r="G11" s="128" t="str">
        <f>IF(COUNTIF(C11:F11,"X")&gt;1,"Erreur",IF(C11="X",0.5,IF(D11="X",1.5,IF(E11="X",3,IF(F11="X",4,"")))))</f>
        <v/>
      </c>
      <c r="H11" s="140" t="s">
        <v>75</v>
      </c>
    </row>
    <row r="12" spans="1:9" ht="29.25" customHeight="1">
      <c r="A12" s="289" t="s">
        <v>21</v>
      </c>
      <c r="B12" s="83" t="s">
        <v>14</v>
      </c>
      <c r="C12" s="134"/>
      <c r="D12" s="134"/>
      <c r="E12" s="134"/>
      <c r="F12" s="134"/>
      <c r="G12" s="127" t="str">
        <f>IF(COUNTIF(C12:F12,"X")&gt;1,"Erreur",IF(C12="X",1,IF(D12="X",2,IF(E12="X",4,IF(F12="X",6,"")))))</f>
        <v/>
      </c>
      <c r="H12" s="141" t="s">
        <v>72</v>
      </c>
    </row>
    <row r="13" spans="1:9" ht="29.25" customHeight="1" thickBot="1">
      <c r="A13" s="290"/>
      <c r="B13" s="84" t="s">
        <v>15</v>
      </c>
      <c r="C13" s="135"/>
      <c r="D13" s="135"/>
      <c r="E13" s="135"/>
      <c r="F13" s="135"/>
      <c r="G13" s="128" t="str">
        <f>IF(COUNTIF(C10:F10,"X")&gt;1,"Erreur",IF(C13="X",0,IF(D13="X",1,IF(E13="X",2,IF(F13="X",4,"")))))</f>
        <v/>
      </c>
      <c r="H13" s="142" t="s">
        <v>75</v>
      </c>
    </row>
    <row r="14" spans="1:9" ht="82.5" customHeight="1" thickBot="1">
      <c r="A14" s="290"/>
      <c r="B14" s="84" t="s">
        <v>16</v>
      </c>
      <c r="C14" s="134"/>
      <c r="D14" s="134"/>
      <c r="E14" s="134"/>
      <c r="F14" s="134"/>
      <c r="G14" s="127" t="str">
        <f>IF(COUNTIF(C14:F14,"X")&gt;1,"Erreur",IF(C14="X",1,IF(D14="X",3,IF(E14="X",6,IF(F14="X",8,"")))))</f>
        <v/>
      </c>
      <c r="H14" s="141" t="s">
        <v>79</v>
      </c>
    </row>
    <row r="15" spans="1:9" ht="20.100000000000001" customHeight="1" thickBot="1">
      <c r="A15" s="290"/>
      <c r="B15" s="84" t="s">
        <v>17</v>
      </c>
      <c r="C15" s="134"/>
      <c r="D15" s="134"/>
      <c r="E15" s="134"/>
      <c r="F15" s="134"/>
      <c r="G15" s="127" t="str">
        <f>IF(COUNTIF(C15:F15,"X")&gt;1,"Erreur",IF(C15="X",1,IF(D15="X",2,IF(E15="X",4,IF(F15="X",6,"")))))</f>
        <v/>
      </c>
      <c r="H15" s="141" t="s">
        <v>72</v>
      </c>
    </row>
    <row r="16" spans="1:9" ht="29.25" customHeight="1">
      <c r="A16" s="290"/>
      <c r="B16" s="84" t="s">
        <v>18</v>
      </c>
      <c r="C16" s="134"/>
      <c r="D16" s="134"/>
      <c r="E16" s="134"/>
      <c r="F16" s="134"/>
      <c r="G16" s="127" t="str">
        <f>IF(COUNTIF(C16:F16,"X")&gt;1,"Erreur",IF(C16="X",1,IF(D16="X",3,IF(E16="X",6,IF(F16="X",8,"")))))</f>
        <v/>
      </c>
      <c r="H16" s="141" t="s">
        <v>79</v>
      </c>
    </row>
    <row r="17" spans="1:9" ht="20.100000000000001" customHeight="1" thickBot="1">
      <c r="A17" s="291"/>
      <c r="B17" s="85" t="s">
        <v>19</v>
      </c>
      <c r="C17" s="136"/>
      <c r="D17" s="136"/>
      <c r="E17" s="136"/>
      <c r="F17" s="136"/>
      <c r="G17" s="129" t="str">
        <f>IF(COUNTIF(C17:F17,"X")&gt;1,"Erreur",IF(C17="X",1,IF(D17="X",3,IF(E17="X",5,IF(F17="X",6,"")))))</f>
        <v/>
      </c>
      <c r="H17" s="143" t="s">
        <v>72</v>
      </c>
    </row>
    <row r="18" spans="1:9" s="2" customFormat="1" ht="87.75" customHeight="1" thickBot="1">
      <c r="A18" s="86" t="s">
        <v>128</v>
      </c>
      <c r="B18" s="87" t="s">
        <v>133</v>
      </c>
      <c r="C18" s="137"/>
      <c r="D18" s="137"/>
      <c r="E18" s="137"/>
      <c r="F18" s="137"/>
      <c r="G18" s="130" t="str">
        <f>IF(COUNTIF(C18:F18,"X")&gt;1,"Erreur",IF(C18="X",2,IF(D18="X",8,IF(E18="X",15,IF(F18="X",20,"")))))</f>
        <v/>
      </c>
      <c r="H18" s="144" t="s">
        <v>76</v>
      </c>
      <c r="I18" s="22"/>
    </row>
    <row r="19" spans="1:9" ht="34.5" customHeight="1" thickBot="1">
      <c r="A19" s="296" t="s">
        <v>28</v>
      </c>
      <c r="B19" s="297"/>
      <c r="C19" s="297"/>
      <c r="D19" s="297"/>
      <c r="E19" s="297"/>
      <c r="F19" s="297"/>
      <c r="G19" s="88">
        <f>SUM(G5:G18)</f>
        <v>0</v>
      </c>
      <c r="H19" s="89" t="s">
        <v>81</v>
      </c>
    </row>
    <row r="20" spans="1:9" ht="65.25" customHeight="1" thickBot="1">
      <c r="A20" s="275" t="s">
        <v>113</v>
      </c>
      <c r="B20" s="276"/>
      <c r="C20" s="276"/>
      <c r="D20" s="276"/>
      <c r="E20" s="276"/>
      <c r="F20" s="276"/>
      <c r="G20" s="276"/>
      <c r="H20" s="277"/>
      <c r="I20" s="23"/>
    </row>
    <row r="21" spans="1:9" ht="83.25" customHeight="1" thickBot="1">
      <c r="A21" s="278" t="s">
        <v>115</v>
      </c>
      <c r="B21" s="279"/>
      <c r="C21" s="279"/>
      <c r="D21" s="279"/>
      <c r="E21" s="279"/>
      <c r="F21" s="279"/>
      <c r="G21" s="279"/>
      <c r="H21" s="280"/>
      <c r="I21" s="23"/>
    </row>
    <row r="22" spans="1:9" ht="22.5" customHeight="1">
      <c r="A22" s="272" t="s">
        <v>117</v>
      </c>
      <c r="B22" s="272"/>
      <c r="C22" s="272"/>
      <c r="D22" s="272"/>
      <c r="E22" s="272"/>
      <c r="F22" s="272"/>
      <c r="G22" s="272"/>
      <c r="H22" s="272"/>
    </row>
    <row r="23" spans="1:9" ht="33" customHeight="1">
      <c r="A23" s="266" t="s">
        <v>118</v>
      </c>
      <c r="B23" s="266"/>
      <c r="C23" s="266"/>
      <c r="D23" s="266"/>
      <c r="E23" s="266"/>
      <c r="F23" s="266"/>
      <c r="G23" s="145"/>
      <c r="H23" s="146"/>
    </row>
    <row r="24" spans="1:9">
      <c r="A24" s="267" t="s">
        <v>126</v>
      </c>
      <c r="B24" s="267"/>
      <c r="C24" s="147"/>
      <c r="D24" s="147"/>
      <c r="E24" s="147"/>
      <c r="F24" s="147"/>
      <c r="G24" s="147"/>
      <c r="H24" s="148"/>
    </row>
  </sheetData>
  <sheetProtection algorithmName="SHA-512" hashValue="WuAYiIfRxdGlRrU7JbfnG9yEY+BSzCELvF6YbekZzamaA2fElw1xN1ffybe3257zNxzHAnR/jkjWURgtrku+Iw==" saltValue="N1eYaR2yyhv1C+Nwhn5/Dw==" spinCount="100000" sheet="1" objects="1" scenarios="1" selectLockedCells="1"/>
  <mergeCells count="22">
    <mergeCell ref="A23:F23"/>
    <mergeCell ref="A24:B24"/>
    <mergeCell ref="C1:H1"/>
    <mergeCell ref="G3:G4"/>
    <mergeCell ref="A22:H22"/>
    <mergeCell ref="C2:H2"/>
    <mergeCell ref="A20:H20"/>
    <mergeCell ref="A21:H21"/>
    <mergeCell ref="H3:H4"/>
    <mergeCell ref="C3:F3"/>
    <mergeCell ref="A5:A11"/>
    <mergeCell ref="A12:A17"/>
    <mergeCell ref="A3:A4"/>
    <mergeCell ref="B3:B4"/>
    <mergeCell ref="A19:F19"/>
    <mergeCell ref="B6:B7"/>
    <mergeCell ref="H6:H7"/>
    <mergeCell ref="G6:G7"/>
    <mergeCell ref="C6:C7"/>
    <mergeCell ref="D6:D7"/>
    <mergeCell ref="E6:E7"/>
    <mergeCell ref="F6:F7"/>
  </mergeCells>
  <pageMargins left="0.23622047244094491" right="0.23622047244094491" top="0.74803149606299213" bottom="0.74803149606299213" header="0.31496062992125984" footer="0.31496062992125984"/>
  <pageSetup paperSize="9" scale="7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3"/>
  <sheetViews>
    <sheetView zoomScale="86" zoomScaleNormal="86" workbookViewId="0">
      <selection activeCell="C5" sqref="C5"/>
    </sheetView>
  </sheetViews>
  <sheetFormatPr baseColWidth="10" defaultRowHeight="15"/>
  <cols>
    <col min="1" max="1" width="27.28515625" style="28" customWidth="1"/>
    <col min="2" max="2" width="71.7109375" style="21" customWidth="1"/>
    <col min="3" max="3" width="4.42578125" customWidth="1"/>
    <col min="4" max="6" width="4.7109375" customWidth="1"/>
    <col min="7" max="7" width="6.7109375" customWidth="1"/>
    <col min="8" max="8" width="6.7109375" style="32" customWidth="1"/>
    <col min="9" max="16384" width="11.42578125" style="21"/>
  </cols>
  <sheetData>
    <row r="1" spans="1:14" s="33" customFormat="1" ht="168" customHeight="1" thickBot="1">
      <c r="A1" s="52" t="s">
        <v>145</v>
      </c>
      <c r="B1" s="205" t="s">
        <v>147</v>
      </c>
      <c r="C1" s="268" t="s">
        <v>107</v>
      </c>
      <c r="D1" s="268"/>
      <c r="E1" s="268"/>
      <c r="F1" s="268"/>
      <c r="G1" s="268"/>
      <c r="H1" s="269"/>
      <c r="N1" s="53"/>
    </row>
    <row r="2" spans="1:14" customFormat="1" ht="27.75" customHeight="1" thickBot="1">
      <c r="A2" s="54" t="s">
        <v>103</v>
      </c>
      <c r="B2" s="55"/>
      <c r="C2" s="303" t="s">
        <v>108</v>
      </c>
      <c r="D2" s="303"/>
      <c r="E2" s="303"/>
      <c r="F2" s="303"/>
      <c r="G2" s="303"/>
      <c r="H2" s="304"/>
      <c r="I2" s="23"/>
    </row>
    <row r="3" spans="1:14" ht="16.5" customHeight="1">
      <c r="A3" s="320" t="s">
        <v>70</v>
      </c>
      <c r="B3" s="318" t="s">
        <v>71</v>
      </c>
      <c r="C3" s="312" t="s">
        <v>102</v>
      </c>
      <c r="D3" s="313"/>
      <c r="E3" s="313"/>
      <c r="F3" s="314"/>
      <c r="G3" s="310" t="s">
        <v>2</v>
      </c>
      <c r="H3" s="305" t="s">
        <v>77</v>
      </c>
    </row>
    <row r="4" spans="1:14" ht="15.75" customHeight="1" thickBot="1">
      <c r="A4" s="321"/>
      <c r="B4" s="319"/>
      <c r="C4" s="39">
        <v>1</v>
      </c>
      <c r="D4" s="39">
        <v>2</v>
      </c>
      <c r="E4" s="39">
        <v>3</v>
      </c>
      <c r="F4" s="39">
        <v>4</v>
      </c>
      <c r="G4" s="311"/>
      <c r="H4" s="306"/>
    </row>
    <row r="5" spans="1:14" ht="60.75" customHeight="1">
      <c r="A5" s="322" t="s">
        <v>22</v>
      </c>
      <c r="B5" s="90" t="s">
        <v>8</v>
      </c>
      <c r="C5" s="157"/>
      <c r="D5" s="157"/>
      <c r="E5" s="157"/>
      <c r="F5" s="157"/>
      <c r="G5" s="149" t="str">
        <f>IF(COUNTIF(C5:F5,"X")&gt;1,"Erreur",IF(C5="X",1,IF(D5="X",2,IF(E5="X",4,IF(F5="X",6,"")))))</f>
        <v/>
      </c>
      <c r="H5" s="98" t="s">
        <v>72</v>
      </c>
    </row>
    <row r="6" spans="1:14" ht="20.100000000000001" customHeight="1">
      <c r="A6" s="322"/>
      <c r="B6" s="91" t="s">
        <v>9</v>
      </c>
      <c r="C6" s="41"/>
      <c r="D6" s="41"/>
      <c r="E6" s="41"/>
      <c r="F6" s="41"/>
      <c r="G6" s="150" t="str">
        <f>IF(COUNTIF(C6:F6,"X")&gt;1,"Erreur",IF(C6="X",1,IF(D6="X",3,IF(E6="X",6,IF(F6="X",8,"")))))</f>
        <v/>
      </c>
      <c r="H6" s="99" t="s">
        <v>79</v>
      </c>
    </row>
    <row r="7" spans="1:14" ht="20.100000000000001" customHeight="1">
      <c r="A7" s="322"/>
      <c r="B7" s="91" t="s">
        <v>10</v>
      </c>
      <c r="C7" s="41"/>
      <c r="D7" s="41"/>
      <c r="E7" s="41"/>
      <c r="F7" s="41"/>
      <c r="G7" s="150" t="str">
        <f>IF(COUNTIF(C7:F7,"X")&gt;1,"Erreur",IF(C7="X",1,IF(D7="X",4,IF(E7="X",8,IF(F7="X",10,"")))))</f>
        <v/>
      </c>
      <c r="H7" s="99" t="s">
        <v>73</v>
      </c>
    </row>
    <row r="8" spans="1:14" ht="20.100000000000001" customHeight="1">
      <c r="A8" s="322"/>
      <c r="B8" s="91" t="s">
        <v>11</v>
      </c>
      <c r="C8" s="41"/>
      <c r="D8" s="41"/>
      <c r="E8" s="41"/>
      <c r="F8" s="41"/>
      <c r="G8" s="150" t="str">
        <f>IF(COUNTIF(C8:F8,"X")&gt;1,"Erreur",IF(C8="X",1,IF(D8="X",3,IF(E8="X",6,IF(F8="X",8,"")))))</f>
        <v/>
      </c>
      <c r="H8" s="99" t="s">
        <v>79</v>
      </c>
    </row>
    <row r="9" spans="1:14" ht="20.100000000000001" customHeight="1">
      <c r="A9" s="322"/>
      <c r="B9" s="91" t="s">
        <v>12</v>
      </c>
      <c r="C9" s="41"/>
      <c r="D9" s="41"/>
      <c r="E9" s="41"/>
      <c r="F9" s="41"/>
      <c r="G9" s="150" t="str">
        <f>IF(COUNTIF(C9:F9,"X")&gt;1,"Erreur",IF(C9="X",1,IF(D9="X",2,IF(E9="X",4,IF(F9="X",5,"")))))</f>
        <v/>
      </c>
      <c r="H9" s="99" t="s">
        <v>74</v>
      </c>
    </row>
    <row r="10" spans="1:14" ht="20.100000000000001" customHeight="1" thickBot="1">
      <c r="A10" s="323"/>
      <c r="B10" s="92" t="s">
        <v>13</v>
      </c>
      <c r="C10" s="42"/>
      <c r="D10" s="42"/>
      <c r="E10" s="42"/>
      <c r="F10" s="42"/>
      <c r="G10" s="151" t="str">
        <f>IF(COUNTIF(C8:F8,"X")&gt;1,"Erreur",IF(C10="X",1,IF(D10="X",2,IF(E10="X",4,IF(F10="X",5,"")))))</f>
        <v/>
      </c>
      <c r="H10" s="100" t="s">
        <v>74</v>
      </c>
    </row>
    <row r="11" spans="1:14" ht="29.25" customHeight="1">
      <c r="A11" s="315" t="s">
        <v>20</v>
      </c>
      <c r="B11" s="93" t="s">
        <v>14</v>
      </c>
      <c r="C11" s="158"/>
      <c r="D11" s="158"/>
      <c r="E11" s="159"/>
      <c r="F11" s="159"/>
      <c r="G11" s="149" t="str">
        <f>IF(COUNTIF(C11:F11,"X")&gt;1,"Erreur",IF(C11="X",1,IF(D11="X",2,IF(E11="X",4,IF(F11="X",6,"")))))</f>
        <v/>
      </c>
      <c r="H11" s="101" t="s">
        <v>72</v>
      </c>
    </row>
    <row r="12" spans="1:14" ht="29.65" customHeight="1">
      <c r="A12" s="316"/>
      <c r="B12" s="94" t="s">
        <v>15</v>
      </c>
      <c r="C12" s="160"/>
      <c r="D12" s="160"/>
      <c r="E12" s="161"/>
      <c r="F12" s="161"/>
      <c r="G12" s="152" t="str">
        <f>IF(COUNTIF(C12:F12,"X")&gt;1,"Erreur",IF(C12="X",0.5,IF(D12="X",1.5,IF(E12="X",3,IF(F12="X",4,"")))))</f>
        <v/>
      </c>
      <c r="H12" s="102" t="s">
        <v>75</v>
      </c>
    </row>
    <row r="13" spans="1:14" ht="81" customHeight="1" thickBot="1">
      <c r="A13" s="316"/>
      <c r="B13" s="94" t="s">
        <v>16</v>
      </c>
      <c r="C13" s="160"/>
      <c r="D13" s="160"/>
      <c r="E13" s="161"/>
      <c r="F13" s="161"/>
      <c r="G13" s="150" t="str">
        <f>IF(COUNTIF(C13:F13,"X")&gt;1,"Erreur",IF(C13="X",1,IF(D13="X",3,IF(E13="X",6,IF(F13="X",8,"")))))</f>
        <v/>
      </c>
      <c r="H13" s="102" t="s">
        <v>79</v>
      </c>
    </row>
    <row r="14" spans="1:14" ht="20.100000000000001" customHeight="1">
      <c r="A14" s="316"/>
      <c r="B14" s="94" t="s">
        <v>17</v>
      </c>
      <c r="C14" s="160"/>
      <c r="D14" s="160"/>
      <c r="E14" s="161"/>
      <c r="F14" s="161"/>
      <c r="G14" s="149" t="str">
        <f>IF(COUNTIF(C14:F14,"X")&gt;1,"Erreur",IF(C14="X",1,IF(D14="X",2,IF(E14="X",4,IF(F14="X",6,"")))))</f>
        <v/>
      </c>
      <c r="H14" s="102" t="s">
        <v>72</v>
      </c>
    </row>
    <row r="15" spans="1:14" ht="29.25" customHeight="1" thickBot="1">
      <c r="A15" s="316"/>
      <c r="B15" s="94" t="s">
        <v>18</v>
      </c>
      <c r="C15" s="160"/>
      <c r="D15" s="160"/>
      <c r="E15" s="161"/>
      <c r="F15" s="161"/>
      <c r="G15" s="150" t="str">
        <f>IF(COUNTIF(C15:F15,"X")&gt;1,"Erreur",IF(C15="X",1,IF(D15="X",3,IF(E15="X",6,IF(F15="X",8,"")))))</f>
        <v/>
      </c>
      <c r="H15" s="102" t="s">
        <v>79</v>
      </c>
    </row>
    <row r="16" spans="1:14" ht="20.100000000000001" customHeight="1" thickBot="1">
      <c r="A16" s="317"/>
      <c r="B16" s="95" t="s">
        <v>19</v>
      </c>
      <c r="C16" s="162"/>
      <c r="D16" s="162"/>
      <c r="E16" s="163"/>
      <c r="F16" s="163"/>
      <c r="G16" s="149" t="str">
        <f>IF(COUNTIF(C16:F16,"X")&gt;1,"Erreur",IF(C16="X",1,IF(D16="X",2,IF(E16="X",4,IF(F16="X",6,"")))))</f>
        <v/>
      </c>
      <c r="H16" s="103" t="s">
        <v>72</v>
      </c>
    </row>
    <row r="17" spans="1:10" s="22" customFormat="1" ht="81" customHeight="1" thickBot="1">
      <c r="A17" s="96" t="s">
        <v>129</v>
      </c>
      <c r="B17" s="97" t="s">
        <v>134</v>
      </c>
      <c r="C17" s="164"/>
      <c r="D17" s="164"/>
      <c r="E17" s="165"/>
      <c r="F17" s="165"/>
      <c r="G17" s="153" t="str">
        <f>IF(COUNTIF(C17:F17,"X")&gt;1,"Erreur",IF(C17="X",2,IF(D17="X",8,IF(E17="X",15,IF(F17="X",20,"")))))</f>
        <v/>
      </c>
      <c r="H17" s="104" t="s">
        <v>76</v>
      </c>
    </row>
    <row r="18" spans="1:10" ht="29.25" customHeight="1">
      <c r="A18" s="307" t="s">
        <v>28</v>
      </c>
      <c r="B18" s="308"/>
      <c r="C18" s="308"/>
      <c r="D18" s="308"/>
      <c r="E18" s="308"/>
      <c r="F18" s="309"/>
      <c r="G18" s="105">
        <f>SUM(G5:G17)</f>
        <v>0</v>
      </c>
      <c r="H18" s="106" t="s">
        <v>81</v>
      </c>
    </row>
    <row r="19" spans="1:10" customFormat="1" ht="63" customHeight="1" thickBot="1">
      <c r="A19" s="275" t="s">
        <v>113</v>
      </c>
      <c r="B19" s="276"/>
      <c r="C19" s="276"/>
      <c r="D19" s="276"/>
      <c r="E19" s="276"/>
      <c r="F19" s="276"/>
      <c r="G19" s="276"/>
      <c r="H19" s="277"/>
      <c r="I19" s="23"/>
      <c r="J19" s="21"/>
    </row>
    <row r="20" spans="1:10" customFormat="1" ht="90" customHeight="1">
      <c r="A20" s="300" t="s">
        <v>116</v>
      </c>
      <c r="B20" s="301"/>
      <c r="C20" s="301"/>
      <c r="D20" s="301"/>
      <c r="E20" s="301"/>
      <c r="F20" s="301"/>
      <c r="G20" s="301"/>
      <c r="H20" s="302"/>
      <c r="I20" s="23"/>
    </row>
    <row r="21" spans="1:10" customFormat="1" ht="19.5" customHeight="1">
      <c r="A21" s="272" t="s">
        <v>117</v>
      </c>
      <c r="B21" s="272"/>
      <c r="C21" s="272"/>
      <c r="D21" s="272"/>
      <c r="E21" s="272"/>
      <c r="F21" s="272"/>
      <c r="G21" s="272"/>
      <c r="H21" s="272"/>
      <c r="I21" s="23"/>
    </row>
    <row r="22" spans="1:10" customFormat="1">
      <c r="A22" s="145" t="s">
        <v>118</v>
      </c>
      <c r="B22" s="154"/>
      <c r="C22" s="145"/>
      <c r="D22" s="145"/>
      <c r="E22" s="145"/>
      <c r="F22" s="145"/>
      <c r="G22" s="145"/>
      <c r="H22" s="146"/>
      <c r="I22" s="20"/>
    </row>
    <row r="23" spans="1:10">
      <c r="A23" s="155" t="s">
        <v>126</v>
      </c>
      <c r="B23" s="155"/>
      <c r="C23" s="147"/>
      <c r="D23" s="147"/>
      <c r="E23" s="147"/>
      <c r="F23" s="147"/>
      <c r="G23" s="147"/>
      <c r="H23" s="156"/>
    </row>
  </sheetData>
  <sheetProtection algorithmName="SHA-512" hashValue="TbNrT3fPM8RRzVrfkyP9anyo0c0MLF12++t77nkhDwTVF2Viw116I4uxb0ue45MfK8vHNDjc3j3tn1nJZ3d1MQ==" saltValue="976BghsNxKrBLbr7VNvt2A==" spinCount="100000" sheet="1" objects="1" scenarios="1" selectLockedCells="1"/>
  <mergeCells count="14">
    <mergeCell ref="C1:H1"/>
    <mergeCell ref="G3:G4"/>
    <mergeCell ref="C3:F3"/>
    <mergeCell ref="A11:A16"/>
    <mergeCell ref="B3:B4"/>
    <mergeCell ref="A3:A4"/>
    <mergeCell ref="A5:A10"/>
    <mergeCell ref="A20:H20"/>
    <mergeCell ref="A21:H21"/>
    <mergeCell ref="C2:E2"/>
    <mergeCell ref="F2:H2"/>
    <mergeCell ref="H3:H4"/>
    <mergeCell ref="A18:F18"/>
    <mergeCell ref="A19:H19"/>
  </mergeCells>
  <pageMargins left="0.25" right="0.25" top="0.75" bottom="0.75" header="0.3" footer="0.3"/>
  <pageSetup paperSize="9" scale="7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8"/>
  <sheetViews>
    <sheetView tabSelected="1" zoomScale="87" zoomScaleNormal="87" workbookViewId="0">
      <selection activeCell="A15" sqref="A15:H15"/>
    </sheetView>
  </sheetViews>
  <sheetFormatPr baseColWidth="10" defaultRowHeight="15"/>
  <cols>
    <col min="1" max="1" width="26.7109375" customWidth="1"/>
    <col min="2" max="2" width="71.7109375" customWidth="1"/>
    <col min="3" max="6" width="4.7109375" customWidth="1"/>
    <col min="7" max="7" width="6.7109375" customWidth="1"/>
    <col min="8" max="8" width="6.7109375" style="25" customWidth="1"/>
  </cols>
  <sheetData>
    <row r="1" spans="1:11" ht="164.25" customHeight="1" thickBot="1">
      <c r="A1" s="169" t="s">
        <v>145</v>
      </c>
      <c r="B1" s="206" t="s">
        <v>148</v>
      </c>
      <c r="C1" s="338" t="s">
        <v>107</v>
      </c>
      <c r="D1" s="338"/>
      <c r="E1" s="338"/>
      <c r="F1" s="338"/>
      <c r="G1" s="338"/>
      <c r="H1" s="339"/>
      <c r="K1" s="3"/>
    </row>
    <row r="2" spans="1:11" s="27" customFormat="1" ht="30" customHeight="1" thickBot="1">
      <c r="A2" s="56" t="s">
        <v>103</v>
      </c>
      <c r="B2" s="30"/>
      <c r="C2" s="344" t="s">
        <v>106</v>
      </c>
      <c r="D2" s="345"/>
      <c r="E2" s="345"/>
      <c r="F2" s="345"/>
      <c r="G2" s="345"/>
      <c r="H2" s="346"/>
      <c r="I2" s="23"/>
    </row>
    <row r="3" spans="1:11" ht="15.75" customHeight="1">
      <c r="A3" s="335" t="s">
        <v>70</v>
      </c>
      <c r="B3" s="337" t="s">
        <v>71</v>
      </c>
      <c r="C3" s="329" t="s">
        <v>102</v>
      </c>
      <c r="D3" s="330"/>
      <c r="E3" s="330"/>
      <c r="F3" s="331"/>
      <c r="G3" s="340" t="s">
        <v>2</v>
      </c>
      <c r="H3" s="342" t="s">
        <v>77</v>
      </c>
    </row>
    <row r="4" spans="1:11" ht="15" customHeight="1" thickBot="1">
      <c r="A4" s="336"/>
      <c r="B4" s="319"/>
      <c r="C4" s="57">
        <v>1</v>
      </c>
      <c r="D4" s="57">
        <v>2</v>
      </c>
      <c r="E4" s="57">
        <v>3</v>
      </c>
      <c r="F4" s="57">
        <v>4</v>
      </c>
      <c r="G4" s="341"/>
      <c r="H4" s="343"/>
    </row>
    <row r="5" spans="1:11" ht="30.75" customHeight="1" thickBot="1">
      <c r="A5" s="332" t="s">
        <v>23</v>
      </c>
      <c r="B5" s="107" t="s">
        <v>29</v>
      </c>
      <c r="C5" s="40"/>
      <c r="D5" s="40"/>
      <c r="E5" s="40"/>
      <c r="F5" s="40"/>
      <c r="G5" s="166" t="str">
        <f>IF(COUNTIF(C5:F5,"X")&gt;1,"Erreur",IF(C5="X",1,IF(D5="X",2,IF(E5="X",3,IF(F5="X",5,"")))))</f>
        <v/>
      </c>
      <c r="H5" s="111" t="s">
        <v>74</v>
      </c>
    </row>
    <row r="6" spans="1:11" ht="45" customHeight="1" thickBot="1">
      <c r="A6" s="333"/>
      <c r="B6" s="80" t="s">
        <v>111</v>
      </c>
      <c r="C6" s="41"/>
      <c r="D6" s="41"/>
      <c r="E6" s="41"/>
      <c r="F6" s="41"/>
      <c r="G6" s="167" t="str">
        <f>IF(COUNTIF(C6:F6,"X")&gt;1,"Erreur",IF(C6="X",1,IF(D6="X",8,IF(E6="X",15,IF(F6="X",20,"")))))</f>
        <v/>
      </c>
      <c r="H6" s="111" t="s">
        <v>76</v>
      </c>
    </row>
    <row r="7" spans="1:11" ht="120.75" customHeight="1" thickBot="1">
      <c r="A7" s="333"/>
      <c r="B7" s="80" t="s">
        <v>24</v>
      </c>
      <c r="C7" s="41"/>
      <c r="D7" s="41"/>
      <c r="E7" s="41"/>
      <c r="F7" s="41"/>
      <c r="G7" s="167" t="str">
        <f>IF(COUNTIF(C7:F7,"X")&gt;1,"Erreur",IF(C7="X",1,IF(D7="X",8,IF(E7="X",15,IF(F7="X",20,"")))))</f>
        <v/>
      </c>
      <c r="H7" s="111" t="s">
        <v>76</v>
      </c>
    </row>
    <row r="8" spans="1:11" ht="91.5" customHeight="1">
      <c r="A8" s="333"/>
      <c r="B8" s="80" t="s">
        <v>131</v>
      </c>
      <c r="C8" s="41"/>
      <c r="D8" s="41"/>
      <c r="E8" s="41"/>
      <c r="F8" s="41"/>
      <c r="G8" s="166" t="str">
        <f>IF(COUNTIF(C8:F8,"X")&gt;1,"Erreur",IF(C8="X",1,IF(D8="X",5,IF(E8="X",8,IF(F8="X",15,"")))))</f>
        <v/>
      </c>
      <c r="H8" s="111" t="s">
        <v>78</v>
      </c>
    </row>
    <row r="9" spans="1:11" ht="29.25" customHeight="1">
      <c r="A9" s="333"/>
      <c r="B9" s="80" t="s">
        <v>25</v>
      </c>
      <c r="C9" s="41"/>
      <c r="D9" s="41"/>
      <c r="E9" s="41"/>
      <c r="F9" s="41"/>
      <c r="G9" s="166" t="str">
        <f>IF(COUNTIF(C9:F9,"X")&gt;1,"Erreur",IF(C9="X",1,IF(D9="X",4,IF(E9="X",6,IF(F9="X",8,"")))))</f>
        <v/>
      </c>
      <c r="H9" s="111" t="s">
        <v>79</v>
      </c>
    </row>
    <row r="10" spans="1:11" ht="30.75" customHeight="1">
      <c r="A10" s="333"/>
      <c r="B10" s="80" t="s">
        <v>26</v>
      </c>
      <c r="C10" s="41"/>
      <c r="D10" s="41"/>
      <c r="E10" s="41"/>
      <c r="F10" s="41"/>
      <c r="G10" s="166" t="str">
        <f>IF(COUNTIF(C10:F10,"X")&gt;1,"Erreur",IF(C10="X",1,IF(D10="X",3,IF(E10="X",5,IF(F10="X",7,"")))))</f>
        <v/>
      </c>
      <c r="H10" s="111" t="s">
        <v>82</v>
      </c>
    </row>
    <row r="11" spans="1:11" ht="27" customHeight="1" thickBot="1">
      <c r="A11" s="334"/>
      <c r="B11" s="108" t="s">
        <v>27</v>
      </c>
      <c r="C11" s="42"/>
      <c r="D11" s="42"/>
      <c r="E11" s="42"/>
      <c r="F11" s="42"/>
      <c r="G11" s="168" t="str">
        <f>IF(COUNTIF(C11:F11,"X")&gt;1,"Erreur",IF(C11="X",1,IF(D11="X",2,IF(E11="X",4,IF(F11="X",5,"")))))</f>
        <v/>
      </c>
      <c r="H11" s="112" t="s">
        <v>74</v>
      </c>
    </row>
    <row r="12" spans="1:11" ht="78" customHeight="1" thickBot="1">
      <c r="A12" s="109" t="s">
        <v>128</v>
      </c>
      <c r="B12" s="110" t="s">
        <v>135</v>
      </c>
      <c r="C12" s="43"/>
      <c r="D12" s="43"/>
      <c r="E12" s="43"/>
      <c r="F12" s="43"/>
      <c r="G12" s="167" t="str">
        <f>IF(COUNTIF(C12:F12,"X")&gt;1,"Erreur",IF(C12="X",2,IF(D12="X",8,IF(E12="X",15,IF(F12="X",20,"")))))</f>
        <v/>
      </c>
      <c r="H12" s="113" t="s">
        <v>76</v>
      </c>
    </row>
    <row r="13" spans="1:11" ht="22.5" customHeight="1" thickBot="1">
      <c r="A13" s="327" t="s">
        <v>30</v>
      </c>
      <c r="B13" s="328"/>
      <c r="C13" s="328"/>
      <c r="D13" s="328"/>
      <c r="E13" s="328"/>
      <c r="F13" s="328"/>
      <c r="G13" s="114">
        <f>SUM(G5:G12)</f>
        <v>0</v>
      </c>
      <c r="H13" s="115" t="s">
        <v>81</v>
      </c>
    </row>
    <row r="14" spans="1:11" ht="59.25" customHeight="1" thickBot="1">
      <c r="A14" s="275" t="s">
        <v>113</v>
      </c>
      <c r="B14" s="276"/>
      <c r="C14" s="276"/>
      <c r="D14" s="276"/>
      <c r="E14" s="276"/>
      <c r="F14" s="276"/>
      <c r="G14" s="276"/>
      <c r="H14" s="277"/>
      <c r="I14" s="23"/>
    </row>
    <row r="15" spans="1:11" ht="79.5" customHeight="1">
      <c r="A15" s="300" t="s">
        <v>132</v>
      </c>
      <c r="B15" s="301"/>
      <c r="C15" s="301"/>
      <c r="D15" s="301"/>
      <c r="E15" s="301"/>
      <c r="F15" s="301"/>
      <c r="G15" s="301"/>
      <c r="H15" s="302"/>
      <c r="I15" s="23"/>
    </row>
    <row r="16" spans="1:11" ht="42.75" customHeight="1" thickBot="1">
      <c r="A16" s="324" t="s">
        <v>127</v>
      </c>
      <c r="B16" s="325"/>
      <c r="C16" s="325"/>
      <c r="D16" s="325"/>
      <c r="E16" s="325"/>
      <c r="F16" s="325"/>
      <c r="G16" s="325"/>
      <c r="H16" s="326"/>
    </row>
    <row r="17" spans="1:8">
      <c r="A17" s="170" t="s">
        <v>125</v>
      </c>
      <c r="B17" s="171"/>
      <c r="C17" s="172"/>
      <c r="D17" s="172"/>
      <c r="E17" s="172"/>
      <c r="F17" s="172"/>
      <c r="G17" s="172"/>
      <c r="H17" s="173"/>
    </row>
    <row r="18" spans="1:8">
      <c r="A18" s="31"/>
    </row>
  </sheetData>
  <sheetProtection algorithmName="SHA-512" hashValue="3s//4vNzzKRG69FvU4FL+Ri5IaTPI1Y4oynf/wR055bcyeuJJps1GiJykBwHDiiOKEn3jFSdtWeR6YV1vMCULA==" saltValue="NYMqUYtDrR0XGCdJ3SY9wA==" spinCount="100000" sheet="1" objects="1" scenarios="1" selectLockedCells="1"/>
  <mergeCells count="13">
    <mergeCell ref="C1:H1"/>
    <mergeCell ref="G3:G4"/>
    <mergeCell ref="H3:H4"/>
    <mergeCell ref="C2:E2"/>
    <mergeCell ref="F2:H2"/>
    <mergeCell ref="A16:H16"/>
    <mergeCell ref="A13:F13"/>
    <mergeCell ref="C3:F3"/>
    <mergeCell ref="A5:A11"/>
    <mergeCell ref="A3:A4"/>
    <mergeCell ref="B3:B4"/>
    <mergeCell ref="A14:H14"/>
    <mergeCell ref="A15:H15"/>
  </mergeCells>
  <pageMargins left="0.23622047244094491" right="0.23622047244094491" top="0.74803149606299213" bottom="0.74803149606299213" header="0.31496062992125984" footer="0.31496062992125984"/>
  <pageSetup paperSize="9" scale="7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9"/>
  <sheetViews>
    <sheetView topLeftCell="A23" zoomScale="90" zoomScaleNormal="90" workbookViewId="0">
      <selection activeCell="F5" sqref="F5"/>
    </sheetView>
  </sheetViews>
  <sheetFormatPr baseColWidth="10" defaultColWidth="11.5703125" defaultRowHeight="15"/>
  <cols>
    <col min="1" max="1" width="26.7109375" customWidth="1"/>
    <col min="2" max="2" width="71.7109375" style="17" customWidth="1"/>
    <col min="3" max="6" width="4.7109375" customWidth="1"/>
    <col min="7" max="7" width="6.7109375" customWidth="1"/>
    <col min="8" max="8" width="6.7109375" style="19" customWidth="1"/>
    <col min="9" max="9" width="11.5703125" style="20"/>
  </cols>
  <sheetData>
    <row r="1" spans="1:9" s="5" customFormat="1" ht="198" customHeight="1" thickBot="1">
      <c r="A1" s="60"/>
      <c r="B1" s="61" t="s">
        <v>149</v>
      </c>
      <c r="C1" s="348" t="s">
        <v>124</v>
      </c>
      <c r="D1" s="348"/>
      <c r="E1" s="348"/>
      <c r="F1" s="348"/>
      <c r="G1" s="348"/>
      <c r="H1" s="349"/>
      <c r="I1" s="34"/>
    </row>
    <row r="2" spans="1:9" ht="29.25" customHeight="1" thickBot="1">
      <c r="A2" s="56" t="s">
        <v>103</v>
      </c>
      <c r="B2" s="30"/>
      <c r="C2" s="352" t="s">
        <v>106</v>
      </c>
      <c r="D2" s="353"/>
      <c r="E2" s="353"/>
      <c r="F2" s="353"/>
      <c r="G2" s="353"/>
      <c r="H2" s="354"/>
      <c r="I2" s="23"/>
    </row>
    <row r="3" spans="1:9">
      <c r="A3" s="365" t="s">
        <v>70</v>
      </c>
      <c r="B3" s="371" t="s">
        <v>0</v>
      </c>
      <c r="C3" s="355" t="s">
        <v>102</v>
      </c>
      <c r="D3" s="355"/>
      <c r="E3" s="355"/>
      <c r="F3" s="355"/>
      <c r="G3" s="373" t="s">
        <v>2</v>
      </c>
      <c r="H3" s="369" t="s">
        <v>77</v>
      </c>
      <c r="I3" s="23"/>
    </row>
    <row r="4" spans="1:9" ht="15.75" thickBot="1">
      <c r="A4" s="368"/>
      <c r="B4" s="372"/>
      <c r="C4" s="50">
        <v>1</v>
      </c>
      <c r="D4" s="50">
        <v>2</v>
      </c>
      <c r="E4" s="50">
        <v>3</v>
      </c>
      <c r="F4" s="50">
        <v>4</v>
      </c>
      <c r="G4" s="374"/>
      <c r="H4" s="370"/>
      <c r="I4" s="23"/>
    </row>
    <row r="5" spans="1:9" ht="38.25">
      <c r="A5" s="365" t="s">
        <v>123</v>
      </c>
      <c r="B5" s="116" t="s">
        <v>31</v>
      </c>
      <c r="C5" s="44"/>
      <c r="D5" s="44"/>
      <c r="E5" s="44"/>
      <c r="F5" s="44"/>
      <c r="G5" s="207" t="str">
        <f>IF(COUNTIF(C5:F5,"X")&gt;1,"Erreur",IF(C5="X",0.5,IF(D5="X",1.5,IF(E5="X",3,IF(F5="X",4,"")))))</f>
        <v/>
      </c>
      <c r="H5" s="62" t="s">
        <v>75</v>
      </c>
      <c r="I5" s="24"/>
    </row>
    <row r="6" spans="1:9" ht="69" customHeight="1">
      <c r="A6" s="363"/>
      <c r="B6" s="117" t="s">
        <v>32</v>
      </c>
      <c r="C6" s="45"/>
      <c r="D6" s="45"/>
      <c r="E6" s="45"/>
      <c r="F6" s="45"/>
      <c r="G6" s="208" t="str">
        <f>IF(COUNTIF(C6:F6,"X")&gt;1,"Erreur",IF(C6="X",0.5,IF(D6="X",1.5,IF(E6="X",3,IF(F6="X",4,"")))))</f>
        <v/>
      </c>
      <c r="H6" s="63" t="s">
        <v>75</v>
      </c>
      <c r="I6" s="23"/>
    </row>
    <row r="7" spans="1:9" ht="55.5" customHeight="1">
      <c r="A7" s="363"/>
      <c r="B7" s="117" t="s">
        <v>33</v>
      </c>
      <c r="C7" s="45"/>
      <c r="D7" s="45"/>
      <c r="E7" s="45"/>
      <c r="F7" s="45"/>
      <c r="G7" s="208" t="str">
        <f>IF(COUNTIF(C7:F7,"X")&gt;1,"Erreur",IF(C7="X",0.5,IF(D7="X",1.5,IF(E7="X",3,IF(F7="X",4,"")))))</f>
        <v/>
      </c>
      <c r="H7" s="63" t="s">
        <v>75</v>
      </c>
      <c r="I7" s="23"/>
    </row>
    <row r="8" spans="1:9" ht="30.75" customHeight="1">
      <c r="A8" s="363"/>
      <c r="B8" s="117" t="s">
        <v>34</v>
      </c>
      <c r="C8" s="45"/>
      <c r="D8" s="45"/>
      <c r="E8" s="45"/>
      <c r="F8" s="45"/>
      <c r="G8" s="208" t="str">
        <f>IF(COUNTIF(C8:F8,"X")&gt;1,"Erreur",IF(C8="X",0.5,IF(D8="X",2,IF(E8="X",4,IF(F8="X",6,"")))))</f>
        <v/>
      </c>
      <c r="H8" s="64" t="s">
        <v>72</v>
      </c>
      <c r="I8" s="23"/>
    </row>
    <row r="9" spans="1:9" ht="34.5" customHeight="1" thickBot="1">
      <c r="A9" s="366"/>
      <c r="B9" s="118" t="s">
        <v>35</v>
      </c>
      <c r="C9" s="46"/>
      <c r="D9" s="46"/>
      <c r="E9" s="46"/>
      <c r="F9" s="46"/>
      <c r="G9" s="209" t="str">
        <f>IF(COUNTIF(C9:F9,"X")&gt;1,"Erreur",IF(C9="X",0,IF(D9="X",0.5,IF(E9="X",1.5,IF(F9="X",2,"")))))</f>
        <v/>
      </c>
      <c r="H9" s="65" t="s">
        <v>80</v>
      </c>
      <c r="I9" s="23"/>
    </row>
    <row r="10" spans="1:9" ht="29.25" customHeight="1">
      <c r="A10" s="367" t="s">
        <v>120</v>
      </c>
      <c r="B10" s="119" t="s">
        <v>36</v>
      </c>
      <c r="C10" s="47"/>
      <c r="D10" s="47"/>
      <c r="E10" s="47"/>
      <c r="F10" s="47"/>
      <c r="G10" s="210" t="str">
        <f>IF(COUNTIF(C10:F10,"X")&gt;1,"Erreur",IF(C10="X",0.5,IF(D10="X",2,IF(E10="X",4,IF(F10="X",6,"")))))</f>
        <v/>
      </c>
      <c r="H10" s="66" t="s">
        <v>72</v>
      </c>
      <c r="I10" s="24"/>
    </row>
    <row r="11" spans="1:9" ht="29.25" customHeight="1">
      <c r="A11" s="363"/>
      <c r="B11" s="120" t="s">
        <v>37</v>
      </c>
      <c r="C11" s="45"/>
      <c r="D11" s="45"/>
      <c r="E11" s="45"/>
      <c r="F11" s="45"/>
      <c r="G11" s="208" t="str">
        <f>IF(COUNTIF(C11:F11,"X")&gt;1,"Erreur",IF(C11="X",0.5,IF(D11="X",1.5,IF(E11="X",3,IF(F11="X",4,"")))))</f>
        <v/>
      </c>
      <c r="H11" s="64" t="s">
        <v>75</v>
      </c>
      <c r="I11" s="23"/>
    </row>
    <row r="12" spans="1:9" ht="20.100000000000001" customHeight="1" thickBot="1">
      <c r="A12" s="368"/>
      <c r="B12" s="121" t="s">
        <v>38</v>
      </c>
      <c r="C12" s="48"/>
      <c r="D12" s="48"/>
      <c r="E12" s="48"/>
      <c r="F12" s="48"/>
      <c r="G12" s="211" t="str">
        <f>IF(COUNTIF(C12:F12,"X")&gt;1,"Erreur",IF(C12="X",0,IF(D12="X",0.5,IF(E12="X",1.5,IF(F12="X",2,"")))))</f>
        <v/>
      </c>
      <c r="H12" s="67" t="s">
        <v>80</v>
      </c>
      <c r="I12" s="23"/>
    </row>
    <row r="13" spans="1:9" ht="20.100000000000001" customHeight="1">
      <c r="A13" s="365" t="s">
        <v>119</v>
      </c>
      <c r="B13" s="122" t="s">
        <v>39</v>
      </c>
      <c r="C13" s="44"/>
      <c r="D13" s="44"/>
      <c r="E13" s="44"/>
      <c r="F13" s="44"/>
      <c r="G13" s="207" t="str">
        <f>IF(COUNTIF(C13:F13,"X")&gt;1,"Erreur",IF(C13="X",0.5,IF(D13="X",2,IF(E13="X",4,IF(F13="X",6,"")))))</f>
        <v/>
      </c>
      <c r="H13" s="62" t="s">
        <v>72</v>
      </c>
      <c r="I13" s="24"/>
    </row>
    <row r="14" spans="1:9" ht="20.100000000000001" customHeight="1">
      <c r="A14" s="363"/>
      <c r="B14" s="120" t="s">
        <v>40</v>
      </c>
      <c r="C14" s="45"/>
      <c r="D14" s="45"/>
      <c r="E14" s="45"/>
      <c r="F14" s="45"/>
      <c r="G14" s="208" t="str">
        <f>IF(COUNTIF(C14:F14,"X")&gt;1,"Erreur",IF(C14="X",0.5,IF(D14="X",2,IF(E14="X",4,IF(F14="X",6,"")))))</f>
        <v/>
      </c>
      <c r="H14" s="64" t="s">
        <v>72</v>
      </c>
      <c r="I14" s="23"/>
    </row>
    <row r="15" spans="1:9" ht="20.100000000000001" customHeight="1">
      <c r="A15" s="363"/>
      <c r="B15" s="120" t="s">
        <v>41</v>
      </c>
      <c r="C15" s="45"/>
      <c r="D15" s="45"/>
      <c r="E15" s="45"/>
      <c r="F15" s="45"/>
      <c r="G15" s="208" t="str">
        <f>IF(COUNTIF(C15:F15,"X")&gt;1,"Erreur",IF(C15="X",0.5,IF(D15="X",1.5,IF(E15="X",3,IF(F15="X",4,"")))))</f>
        <v/>
      </c>
      <c r="H15" s="64" t="s">
        <v>75</v>
      </c>
      <c r="I15" s="23"/>
    </row>
    <row r="16" spans="1:9" ht="33.75" customHeight="1" thickBot="1">
      <c r="A16" s="366"/>
      <c r="B16" s="123" t="s">
        <v>42</v>
      </c>
      <c r="C16" s="46"/>
      <c r="D16" s="46"/>
      <c r="E16" s="46"/>
      <c r="F16" s="46"/>
      <c r="G16" s="209" t="str">
        <f>IF(COUNTIF(C16:F16,"X")&gt;1,"Erreur",IF(C16="X",0.5,IF(D16="X",2,IF(E16="X",4,IF(F16="X",6,"")))))</f>
        <v/>
      </c>
      <c r="H16" s="65" t="s">
        <v>72</v>
      </c>
      <c r="I16" s="23"/>
    </row>
    <row r="17" spans="1:9" ht="21" customHeight="1">
      <c r="A17" s="365" t="s">
        <v>121</v>
      </c>
      <c r="B17" s="122" t="s">
        <v>43</v>
      </c>
      <c r="C17" s="44"/>
      <c r="D17" s="44"/>
      <c r="E17" s="44"/>
      <c r="F17" s="44"/>
      <c r="G17" s="207" t="str">
        <f>IF(COUNTIF(C17:F17,"X")&gt;1,"Erreur",IF(C17="X",0.5,IF(D17="X",1.5,IF(E17="X",3,IF(F17="X",4,"")))))</f>
        <v/>
      </c>
      <c r="H17" s="62" t="s">
        <v>75</v>
      </c>
      <c r="I17" s="24"/>
    </row>
    <row r="18" spans="1:9" ht="29.25" customHeight="1">
      <c r="A18" s="363"/>
      <c r="B18" s="117" t="s">
        <v>44</v>
      </c>
      <c r="C18" s="45"/>
      <c r="D18" s="45"/>
      <c r="E18" s="45"/>
      <c r="F18" s="45"/>
      <c r="G18" s="208" t="str">
        <f>IF(COUNTIF(C18:F18,"X")&gt;1,"Erreur",IF(C18="X",0.5,IF(D18="X",1.5,IF(E18="X",3,IF(F18="X",4,"")))))</f>
        <v/>
      </c>
      <c r="H18" s="64" t="s">
        <v>75</v>
      </c>
      <c r="I18" s="23"/>
    </row>
    <row r="19" spans="1:9" ht="29.25" customHeight="1" thickBot="1">
      <c r="A19" s="366"/>
      <c r="B19" s="118" t="s">
        <v>45</v>
      </c>
      <c r="C19" s="46"/>
      <c r="D19" s="46"/>
      <c r="E19" s="46"/>
      <c r="F19" s="46"/>
      <c r="G19" s="209" t="str">
        <f>IF(COUNTIF(C19:F19,"X")&gt;1,"Erreur",IF(C19="X",0.5,IF(D19="X",1.5,IF(E19="X",3,IF(F19="X",4,"")))))</f>
        <v/>
      </c>
      <c r="H19" s="65" t="s">
        <v>75</v>
      </c>
      <c r="I19" s="23"/>
    </row>
    <row r="20" spans="1:9" ht="29.25" customHeight="1">
      <c r="A20" s="365" t="s">
        <v>122</v>
      </c>
      <c r="B20" s="122" t="s">
        <v>46</v>
      </c>
      <c r="C20" s="44"/>
      <c r="D20" s="44"/>
      <c r="E20" s="44"/>
      <c r="F20" s="44"/>
      <c r="G20" s="207" t="str">
        <f>IF(COUNTIF(C20:F20,"X")&gt;1,"Erreur",IF(C20="X",0,IF(D20="X",0.5,IF(E20="X",1.5,IF(F20="X",2,"")))))</f>
        <v/>
      </c>
      <c r="H20" s="62" t="s">
        <v>80</v>
      </c>
      <c r="I20" s="24"/>
    </row>
    <row r="21" spans="1:9" ht="20.100000000000001" customHeight="1">
      <c r="A21" s="363"/>
      <c r="B21" s="117" t="s">
        <v>47</v>
      </c>
      <c r="C21" s="45"/>
      <c r="D21" s="45"/>
      <c r="E21" s="45"/>
      <c r="F21" s="45"/>
      <c r="G21" s="208" t="str">
        <f>IF(COUNTIF(C21:F21,"X")&gt;1,"Erreur",IF(C21="X",0.5,IF(D21="X",1.5,IF(E21="X",3,IF(F21="X",4,"")))))</f>
        <v/>
      </c>
      <c r="H21" s="64" t="s">
        <v>75</v>
      </c>
      <c r="I21" s="23"/>
    </row>
    <row r="22" spans="1:9" ht="20.100000000000001" customHeight="1">
      <c r="A22" s="363"/>
      <c r="B22" s="117" t="s">
        <v>48</v>
      </c>
      <c r="C22" s="45"/>
      <c r="D22" s="45"/>
      <c r="E22" s="45"/>
      <c r="F22" s="45"/>
      <c r="G22" s="208" t="str">
        <f>IF(COUNTIF(C22:F22,"X")&gt;1,"Erreur",IF(C22="X",0,IF(D22="X",0.5,IF(E22="X",1.5,IF(F22="X",2,"")))))</f>
        <v/>
      </c>
      <c r="H22" s="64" t="s">
        <v>80</v>
      </c>
      <c r="I22" s="23"/>
    </row>
    <row r="23" spans="1:9" ht="20.100000000000001" customHeight="1" thickBot="1">
      <c r="A23" s="366"/>
      <c r="B23" s="123" t="s">
        <v>49</v>
      </c>
      <c r="C23" s="46"/>
      <c r="D23" s="46"/>
      <c r="E23" s="46"/>
      <c r="F23" s="46"/>
      <c r="G23" s="209" t="str">
        <f>IF(COUNTIF(C23:F23,"X")&gt;1,"Erreur",IF(C23="X",0.5,IF(D23="X",1.5,IF(E23="X",3,IF(F23="X",4,"")))))</f>
        <v/>
      </c>
      <c r="H23" s="65" t="s">
        <v>75</v>
      </c>
      <c r="I23" s="23"/>
    </row>
    <row r="24" spans="1:9" ht="24" customHeight="1">
      <c r="A24" s="359" t="s">
        <v>69</v>
      </c>
      <c r="B24" s="360"/>
      <c r="C24" s="356" t="s">
        <v>102</v>
      </c>
      <c r="D24" s="357"/>
      <c r="E24" s="357"/>
      <c r="F24" s="358"/>
      <c r="G24" s="212" t="s">
        <v>2</v>
      </c>
      <c r="H24" s="49" t="s">
        <v>77</v>
      </c>
      <c r="I24" s="23"/>
    </row>
    <row r="25" spans="1:9" ht="15.75" customHeight="1">
      <c r="A25" s="361"/>
      <c r="B25" s="362"/>
      <c r="C25" s="50">
        <v>1</v>
      </c>
      <c r="D25" s="50">
        <v>2</v>
      </c>
      <c r="E25" s="50">
        <v>3</v>
      </c>
      <c r="F25" s="50">
        <v>4</v>
      </c>
      <c r="G25" s="213"/>
      <c r="H25" s="51"/>
      <c r="I25" s="23"/>
    </row>
    <row r="26" spans="1:9" ht="20.100000000000001" customHeight="1">
      <c r="A26" s="363" t="s">
        <v>65</v>
      </c>
      <c r="B26" s="124" t="s">
        <v>64</v>
      </c>
      <c r="C26" s="45"/>
      <c r="D26" s="45"/>
      <c r="E26" s="45"/>
      <c r="F26" s="45"/>
      <c r="G26" s="208" t="str">
        <f>IF(COUNTIF(C26:F26,"X")&gt;1,"Erreur",IF(C26="X",0.5,IF(D26="X",1.5,IF(E26="X",3,IF(F26="X",4,"")))))</f>
        <v/>
      </c>
      <c r="H26" s="64" t="s">
        <v>75</v>
      </c>
      <c r="I26" s="23"/>
    </row>
    <row r="27" spans="1:9" ht="20.100000000000001" customHeight="1">
      <c r="A27" s="363"/>
      <c r="B27" s="117" t="s">
        <v>63</v>
      </c>
      <c r="C27" s="45"/>
      <c r="D27" s="45"/>
      <c r="E27" s="45"/>
      <c r="F27" s="45"/>
      <c r="G27" s="208" t="str">
        <f>IF(COUNTIF(C27:F27,"X")&gt;1,"Erreur",IF(C27="X",0,IF(D27="X",1.5,IF(E27="X",1.3,IF(F27="X",4,"")))))</f>
        <v/>
      </c>
      <c r="H27" s="64" t="s">
        <v>75</v>
      </c>
      <c r="I27" s="23"/>
    </row>
    <row r="28" spans="1:9" s="2" customFormat="1" ht="20.100000000000001" customHeight="1">
      <c r="A28" s="363"/>
      <c r="B28" s="120" t="s">
        <v>66</v>
      </c>
      <c r="C28" s="45"/>
      <c r="D28" s="45"/>
      <c r="E28" s="45"/>
      <c r="F28" s="45"/>
      <c r="G28" s="208" t="str">
        <f>IF(COUNTIF(C28:F28,"X")&gt;1,"Erreur",IF(C28="X",0.5,IF(D28="X",1.5,IF(E28="X",3,IF(F28="X",4,"")))))</f>
        <v/>
      </c>
      <c r="H28" s="64" t="s">
        <v>75</v>
      </c>
      <c r="I28" s="23"/>
    </row>
    <row r="29" spans="1:9" s="2" customFormat="1" ht="21" customHeight="1">
      <c r="A29" s="363" t="s">
        <v>67</v>
      </c>
      <c r="B29" s="364" t="s">
        <v>136</v>
      </c>
      <c r="C29" s="45"/>
      <c r="D29" s="45"/>
      <c r="E29" s="45"/>
      <c r="F29" s="45"/>
      <c r="G29" s="208" t="str">
        <f>IF(COUNTIF(C29:F29,"X")&gt;1,"Erreur",IF(C29="X",0.5,IF(D29="X",2,IF(E29="X",4,IF(F29="X",6,"")))))</f>
        <v/>
      </c>
      <c r="H29" s="64" t="s">
        <v>72</v>
      </c>
      <c r="I29" s="23"/>
    </row>
    <row r="30" spans="1:9" s="2" customFormat="1" ht="21" customHeight="1">
      <c r="A30" s="363"/>
      <c r="B30" s="364"/>
      <c r="C30" s="45"/>
      <c r="D30" s="45"/>
      <c r="E30" s="45"/>
      <c r="F30" s="45"/>
      <c r="G30" s="208" t="str">
        <f>IF(COUNTIF(C30:F30,"X")&gt;1,"Erreur",IF(C30="X",0.5,IF(D30="X",2,IF(E30="X",4,IF(F30="X",6,"")))))</f>
        <v/>
      </c>
      <c r="H30" s="64" t="s">
        <v>72</v>
      </c>
      <c r="I30" s="23"/>
    </row>
    <row r="31" spans="1:9" s="2" customFormat="1" ht="21" customHeight="1">
      <c r="A31" s="363"/>
      <c r="B31" s="364"/>
      <c r="C31" s="45"/>
      <c r="D31" s="45"/>
      <c r="E31" s="45"/>
      <c r="F31" s="45"/>
      <c r="G31" s="208" t="str">
        <f>IF(COUNTIF(C31:F31,"X")&gt;1,"Erreur",IF(C31="X",0.5,IF(D31="X",2,IF(E31="X",4,IF(F31="X",6,"")))))</f>
        <v/>
      </c>
      <c r="H31" s="64" t="s">
        <v>72</v>
      </c>
      <c r="I31" s="23"/>
    </row>
    <row r="32" spans="1:9" s="2" customFormat="1" ht="81" customHeight="1" thickBot="1">
      <c r="A32" s="175" t="s">
        <v>68</v>
      </c>
      <c r="B32" s="125" t="s">
        <v>112</v>
      </c>
      <c r="C32" s="58"/>
      <c r="D32" s="58"/>
      <c r="E32" s="58"/>
      <c r="F32" s="58"/>
      <c r="G32" s="211" t="str">
        <f>IF(COUNTIF(C32:F32,"X")&gt;1,"Erreur",IF(C32="X",1,IF(D32="X",5,IF(E32="X",10,IF(F32="X",12,"")))))</f>
        <v/>
      </c>
      <c r="H32" s="67" t="s">
        <v>104</v>
      </c>
      <c r="I32" s="23"/>
    </row>
    <row r="33" spans="1:9" ht="27.95" customHeight="1" thickBot="1">
      <c r="A33" s="350" t="s">
        <v>62</v>
      </c>
      <c r="B33" s="351"/>
      <c r="C33" s="351"/>
      <c r="D33" s="351"/>
      <c r="E33" s="351"/>
      <c r="F33" s="351"/>
      <c r="G33" s="59">
        <f>SUM(G27:G32)</f>
        <v>0</v>
      </c>
      <c r="H33" s="126" t="s">
        <v>105</v>
      </c>
      <c r="I33" s="23"/>
    </row>
    <row r="34" spans="1:9" ht="73.5" customHeight="1" thickBot="1">
      <c r="A34" s="275" t="s">
        <v>113</v>
      </c>
      <c r="B34" s="276"/>
      <c r="C34" s="276"/>
      <c r="D34" s="276"/>
      <c r="E34" s="276"/>
      <c r="F34" s="276"/>
      <c r="G34" s="276"/>
      <c r="H34" s="277"/>
      <c r="I34" s="23"/>
    </row>
    <row r="35" spans="1:9" ht="78.75" customHeight="1">
      <c r="A35" s="300" t="s">
        <v>114</v>
      </c>
      <c r="B35" s="301"/>
      <c r="C35" s="301"/>
      <c r="D35" s="301"/>
      <c r="E35" s="301"/>
      <c r="F35" s="301"/>
      <c r="G35" s="301"/>
      <c r="H35" s="302"/>
      <c r="I35" s="23"/>
    </row>
    <row r="36" spans="1:9">
      <c r="A36" s="347" t="s">
        <v>117</v>
      </c>
      <c r="B36" s="347"/>
      <c r="C36" s="347"/>
      <c r="D36" s="347"/>
      <c r="E36" s="347"/>
      <c r="F36" s="347"/>
      <c r="G36" s="347"/>
      <c r="H36" s="347"/>
      <c r="I36" s="23"/>
    </row>
    <row r="37" spans="1:9">
      <c r="A37" s="170" t="s">
        <v>118</v>
      </c>
      <c r="B37" s="171"/>
      <c r="C37" s="172"/>
      <c r="D37" s="172"/>
      <c r="E37" s="172"/>
      <c r="F37" s="172"/>
      <c r="G37" s="172"/>
      <c r="H37" s="173"/>
    </row>
    <row r="38" spans="1:9">
      <c r="B38" s="35"/>
    </row>
    <row r="39" spans="1:9">
      <c r="A39" s="35"/>
      <c r="B39" s="35"/>
    </row>
  </sheetData>
  <sheetProtection algorithmName="SHA-512" hashValue="qGvqbX9KFDTEiY6/UCoroVLJL21Wj4iBuppwFFzW7cPIKjZ/M+guTq3YFnna5xfhJSIZzGFjAsAiorES1rQr6A==" saltValue="2EGmHrSZsNdtqB4A4X4qjg==" spinCount="100000" sheet="1" objects="1" scenarios="1" selectLockedCells="1"/>
  <mergeCells count="22">
    <mergeCell ref="H3:H4"/>
    <mergeCell ref="A13:A16"/>
    <mergeCell ref="A17:A19"/>
    <mergeCell ref="B3:B4"/>
    <mergeCell ref="A3:A4"/>
    <mergeCell ref="G3:G4"/>
    <mergeCell ref="A36:H36"/>
    <mergeCell ref="A35:H35"/>
    <mergeCell ref="A34:H34"/>
    <mergeCell ref="C1:H1"/>
    <mergeCell ref="A33:F33"/>
    <mergeCell ref="C2:E2"/>
    <mergeCell ref="F2:H2"/>
    <mergeCell ref="C3:F3"/>
    <mergeCell ref="C24:F24"/>
    <mergeCell ref="A24:B25"/>
    <mergeCell ref="A26:A28"/>
    <mergeCell ref="A29:A31"/>
    <mergeCell ref="B29:B31"/>
    <mergeCell ref="A20:A23"/>
    <mergeCell ref="A5:A9"/>
    <mergeCell ref="A10:A12"/>
  </mergeCells>
  <phoneticPr fontId="17" type="noConversion"/>
  <pageMargins left="0.23622047244094491" right="0.23622047244094491" top="0.74803149606299213" bottom="0.74803149606299213" header="0.31496062992125984" footer="0.31496062992125984"/>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4</vt:i4>
      </vt:variant>
    </vt:vector>
  </HeadingPairs>
  <TitlesOfParts>
    <vt:vector size="10" baseType="lpstr">
      <vt:lpstr>Présentation des épreuves</vt:lpstr>
      <vt:lpstr>Synthèse</vt:lpstr>
      <vt:lpstr>E31-Partie 1-Nettoyage-Renov</vt:lpstr>
      <vt:lpstr>E31-Partie 1 - Bionettoyage</vt:lpstr>
      <vt:lpstr>E31-Partie 2- Stérilisation</vt:lpstr>
      <vt:lpstr>E2-ORAL</vt:lpstr>
      <vt:lpstr>'E2-ORAL'!Impression_des_titres</vt:lpstr>
      <vt:lpstr>'E31-Partie 1 - Bionettoyage'!Impression_des_titres</vt:lpstr>
      <vt:lpstr>'E31-Partie 1-Nettoyage-Renov'!Impression_des_titres</vt:lpstr>
      <vt:lpstr>'E31-Partie 2- Stérilisation'!Impression_des_titres</vt:lpstr>
    </vt:vector>
  </TitlesOfParts>
  <Company>ACADEMIE DE LYON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vpradet</dc:creator>
  <cp:lastModifiedBy>Valentina Outkina</cp:lastModifiedBy>
  <cp:lastPrinted>2026-05-28T08:09:00Z</cp:lastPrinted>
  <dcterms:created xsi:type="dcterms:W3CDTF">2026-03-20T17:45:46Z</dcterms:created>
  <dcterms:modified xsi:type="dcterms:W3CDTF">2026-10-06T11:44:12Z</dcterms:modified>
</cp:coreProperties>
</file>